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R:\Financials\Accounting\Regnskap\Perioderegnskap\2020\2020 Q1\Data sheet\Final\"/>
    </mc:Choice>
  </mc:AlternateContent>
  <xr:revisionPtr revIDLastSave="0" documentId="13_ncr:1_{FC77B641-CCB8-4EE0-8729-A033557583A7}" xr6:coauthVersionLast="44" xr6:coauthVersionMax="44" xr10:uidLastSave="{00000000-0000-0000-0000-000000000000}"/>
  <bookViews>
    <workbookView xWindow="3900" yWindow="3900" windowWidth="43200" windowHeight="12735" activeTab="3" xr2:uid="{D6BE4B65-9DA2-4693-B7E0-3BDB43BB7320}"/>
  </bookViews>
  <sheets>
    <sheet name="P&amp;L_BS" sheetId="7" r:id="rId1"/>
    <sheet name="Cash flow" sheetId="6" r:id="rId2"/>
    <sheet name="Notes" sheetId="8" r:id="rId3"/>
    <sheet name="APM" sheetId="2" r:id="rId4"/>
  </sheets>
  <definedNames>
    <definedName name="_xlnm._FilterDatabase" localSheetId="2" hidden="1">Notes!$A$28:$A$28</definedName>
    <definedName name="_xlnm.Print_Area" localSheetId="2">Notes!$A$1:$G$576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95" i="8" l="1"/>
  <c r="D218" i="8"/>
  <c r="C218" i="8"/>
  <c r="B218" i="8"/>
  <c r="D142" i="8" l="1"/>
  <c r="C142" i="8"/>
  <c r="B142" i="8"/>
  <c r="F353" i="8" l="1"/>
  <c r="E353" i="8"/>
  <c r="D353" i="8"/>
  <c r="C353" i="8"/>
  <c r="B353" i="8"/>
  <c r="G352" i="8"/>
  <c r="G353" i="8" s="1"/>
  <c r="F348" i="8"/>
  <c r="E348" i="8"/>
  <c r="D348" i="8"/>
  <c r="C348" i="8"/>
  <c r="B348" i="8"/>
  <c r="G347" i="8"/>
  <c r="G348" i="8" s="1"/>
  <c r="F343" i="8"/>
  <c r="E343" i="8"/>
  <c r="D343" i="8"/>
  <c r="C343" i="8"/>
  <c r="B343" i="8"/>
  <c r="G342" i="8"/>
  <c r="G343" i="8" s="1"/>
  <c r="F338" i="8"/>
  <c r="E338" i="8"/>
  <c r="D338" i="8"/>
  <c r="C338" i="8"/>
  <c r="B338" i="8"/>
  <c r="G337" i="8"/>
  <c r="G338" i="8" s="1"/>
  <c r="F333" i="8"/>
  <c r="E333" i="8"/>
  <c r="D333" i="8"/>
  <c r="C333" i="8"/>
  <c r="B333" i="8"/>
  <c r="G332" i="8"/>
  <c r="G333" i="8" s="1"/>
  <c r="F328" i="8"/>
  <c r="E328" i="8"/>
  <c r="D328" i="8"/>
  <c r="C328" i="8"/>
  <c r="B328" i="8"/>
  <c r="G327" i="8"/>
  <c r="G328" i="8" s="1"/>
  <c r="F323" i="8"/>
  <c r="E323" i="8"/>
  <c r="D323" i="8"/>
  <c r="C323" i="8"/>
  <c r="B323" i="8"/>
  <c r="G322" i="8"/>
  <c r="G321" i="8"/>
  <c r="F317" i="8"/>
  <c r="E317" i="8"/>
  <c r="D317" i="8"/>
  <c r="C317" i="8"/>
  <c r="B317" i="8"/>
  <c r="G316" i="8"/>
  <c r="G315" i="8"/>
  <c r="F311" i="8"/>
  <c r="E311" i="8"/>
  <c r="D311" i="8"/>
  <c r="C311" i="8"/>
  <c r="B311" i="8"/>
  <c r="G310" i="8"/>
  <c r="G309" i="8"/>
  <c r="G317" i="8" l="1"/>
  <c r="G323" i="8"/>
  <c r="G311" i="8"/>
  <c r="B26" i="2" l="1"/>
  <c r="B33" i="2" l="1"/>
  <c r="B36" i="2" s="1"/>
  <c r="C36" i="2" l="1"/>
  <c r="D36" i="2" l="1"/>
  <c r="D24" i="2"/>
  <c r="B8" i="2" l="1"/>
  <c r="B11" i="2" s="1"/>
  <c r="B19" i="2" l="1"/>
  <c r="D11" i="2"/>
  <c r="C11" i="2"/>
  <c r="C35" i="2" l="1"/>
  <c r="C26" i="2"/>
  <c r="C28" i="2" s="1"/>
  <c r="C20" i="2"/>
  <c r="C19" i="2"/>
  <c r="C12" i="2"/>
  <c r="F12" i="2" l="1"/>
  <c r="E19" i="2" l="1"/>
  <c r="E20" i="2"/>
  <c r="F19" i="2"/>
  <c r="F11" i="2"/>
  <c r="E11" i="2"/>
  <c r="M34" i="7" l="1"/>
  <c r="M35" i="7"/>
  <c r="M36" i="7"/>
  <c r="M37" i="7"/>
  <c r="M38" i="7"/>
  <c r="M39" i="7"/>
  <c r="M40" i="7"/>
  <c r="M43" i="7"/>
  <c r="M44" i="7"/>
  <c r="M45" i="7"/>
  <c r="M46" i="7"/>
  <c r="M47" i="7"/>
  <c r="M48" i="7"/>
  <c r="M49" i="7"/>
  <c r="M51" i="7"/>
  <c r="M52" i="7"/>
  <c r="M53" i="7"/>
  <c r="M54" i="7"/>
  <c r="M55" i="7"/>
  <c r="M56" i="7"/>
  <c r="M57" i="7"/>
  <c r="M33" i="7"/>
  <c r="M5" i="7"/>
  <c r="M6" i="7"/>
  <c r="M8" i="7"/>
  <c r="M9" i="7"/>
  <c r="M10" i="7"/>
  <c r="M12" i="7"/>
  <c r="M13" i="7"/>
  <c r="M15" i="7"/>
  <c r="M16" i="7"/>
  <c r="M17" i="7"/>
  <c r="M18" i="7"/>
  <c r="M20" i="7"/>
  <c r="M21" i="7"/>
  <c r="M22" i="7"/>
  <c r="M23" i="7"/>
  <c r="M24" i="7"/>
  <c r="M25" i="7"/>
  <c r="M26" i="7"/>
  <c r="M4" i="7"/>
  <c r="L26" i="7"/>
  <c r="L25" i="7"/>
  <c r="L24" i="7"/>
  <c r="L23" i="7"/>
  <c r="L22" i="7"/>
  <c r="L21" i="7"/>
  <c r="L20" i="7"/>
  <c r="L18" i="7"/>
  <c r="L17" i="7"/>
  <c r="L16" i="7"/>
  <c r="L15" i="7"/>
  <c r="L13" i="7"/>
  <c r="L12" i="7"/>
  <c r="L10" i="7"/>
  <c r="L9" i="7"/>
  <c r="L8" i="7"/>
  <c r="L6" i="7"/>
  <c r="L5" i="7"/>
  <c r="L4" i="7"/>
  <c r="B12" i="2"/>
  <c r="F20" i="2" l="1"/>
  <c r="B35" i="2" l="1"/>
  <c r="B20" i="2"/>
  <c r="D12" i="2"/>
  <c r="B28" i="2" l="1"/>
  <c r="F26" i="2" l="1"/>
  <c r="F28" i="2" s="1"/>
  <c r="L57" i="7" l="1"/>
  <c r="L56" i="7"/>
  <c r="L55" i="7"/>
  <c r="L54" i="7"/>
  <c r="L53" i="7"/>
  <c r="L52" i="7"/>
  <c r="L51" i="7"/>
  <c r="L49" i="7"/>
  <c r="L48" i="7"/>
  <c r="L47" i="7"/>
  <c r="L46" i="7"/>
  <c r="L45" i="7"/>
  <c r="L44" i="7"/>
  <c r="L43" i="7"/>
  <c r="L40" i="7"/>
  <c r="L39" i="7"/>
  <c r="L38" i="7"/>
  <c r="L37" i="7"/>
  <c r="L36" i="7"/>
  <c r="L35" i="7"/>
  <c r="L34" i="7"/>
  <c r="L33" i="7"/>
  <c r="D26" i="2" l="1"/>
  <c r="E26" i="2"/>
  <c r="E28" i="2" l="1"/>
  <c r="D28" i="2"/>
  <c r="D35" i="2" l="1"/>
  <c r="D19" i="2" l="1"/>
  <c r="D20" i="2"/>
</calcChain>
</file>

<file path=xl/sharedStrings.xml><?xml version="1.0" encoding="utf-8"?>
<sst xmlns="http://schemas.openxmlformats.org/spreadsheetml/2006/main" count="782" uniqueCount="375">
  <si>
    <t>Full year</t>
  </si>
  <si>
    <t>Q3</t>
  </si>
  <si>
    <t>Q2</t>
  </si>
  <si>
    <t xml:space="preserve"> </t>
  </si>
  <si>
    <t>Return on equity (ROE)</t>
  </si>
  <si>
    <t>ROE annualised</t>
  </si>
  <si>
    <t>Profit after tax</t>
  </si>
  <si>
    <t>Komplett Bank ASA</t>
  </si>
  <si>
    <t>Total operating expenses</t>
  </si>
  <si>
    <t>Total operating income</t>
  </si>
  <si>
    <t>Cost income ratio</t>
  </si>
  <si>
    <r>
      <t>Marketin</t>
    </r>
    <r>
      <rPr>
        <sz val="10"/>
        <color theme="1"/>
        <rFont val="Calibri"/>
        <family val="2"/>
        <scheme val="minor"/>
      </rPr>
      <t>g expenses</t>
    </r>
  </si>
  <si>
    <t>Average outstanding shares</t>
  </si>
  <si>
    <t>Cost / Income ratio (C/I)</t>
  </si>
  <si>
    <t>Earnings per share (EPS)</t>
  </si>
  <si>
    <t>Interest on hybrid capital after tax</t>
  </si>
  <si>
    <t>Adjusted profit after tax</t>
  </si>
  <si>
    <t>Average total equity - AT1 capital</t>
  </si>
  <si>
    <t>Losses on loans</t>
  </si>
  <si>
    <t>Average net loans</t>
  </si>
  <si>
    <t>Quarter</t>
  </si>
  <si>
    <t>Notes</t>
  </si>
  <si>
    <t>Note 1 - General accounting principles</t>
  </si>
  <si>
    <t>Note 2 - Loans to customers</t>
  </si>
  <si>
    <t>Loans to customers</t>
  </si>
  <si>
    <t>Amounts in NOK million</t>
  </si>
  <si>
    <t>Gross lending</t>
  </si>
  <si>
    <t/>
  </si>
  <si>
    <t>Impairment of loans to customers</t>
  </si>
  <si>
    <t>Net loans to customers</t>
  </si>
  <si>
    <t>Net defaulted loans</t>
  </si>
  <si>
    <t>Gross loans by geographical regions</t>
  </si>
  <si>
    <t>Møre og Romsdal</t>
  </si>
  <si>
    <t>Nordland</t>
  </si>
  <si>
    <t>Oslo</t>
  </si>
  <si>
    <t>Rogaland</t>
  </si>
  <si>
    <t>Trøndelag</t>
  </si>
  <si>
    <t>Norway</t>
  </si>
  <si>
    <t>Finland</t>
  </si>
  <si>
    <t>Sweden</t>
  </si>
  <si>
    <t>Total</t>
  </si>
  <si>
    <t>Risk classes</t>
  </si>
  <si>
    <t>Horizon</t>
  </si>
  <si>
    <t>Interval of PD</t>
  </si>
  <si>
    <t>Established loans Norway risk class A</t>
  </si>
  <si>
    <t>12 months</t>
  </si>
  <si>
    <t>New loans Norway risk class A</t>
  </si>
  <si>
    <t>Established loans Norway risk class B</t>
  </si>
  <si>
    <t>Lifetime</t>
  </si>
  <si>
    <t>New loans Norway risk class B</t>
  </si>
  <si>
    <t>Established loans Norway risk class C</t>
  </si>
  <si>
    <t>New loans Norway risk class C</t>
  </si>
  <si>
    <t>Established loans Norway risk class D</t>
  </si>
  <si>
    <t>New loans Norway risk class D</t>
  </si>
  <si>
    <t>Established credit card loans Norway risk class A</t>
  </si>
  <si>
    <t>New credit card loans Norway risk class A</t>
  </si>
  <si>
    <t>Established credit card loans Norway risk class B</t>
  </si>
  <si>
    <t>New credit card loans Norway risk class B</t>
  </si>
  <si>
    <t>Established credit card loans Norway risk class C</t>
  </si>
  <si>
    <t>New credit card loans Norway risk class C</t>
  </si>
  <si>
    <t>Established credit card loans Norway risk class D</t>
  </si>
  <si>
    <t>New credit card loans Norway risk class D</t>
  </si>
  <si>
    <t>Loans Finland risk class A</t>
  </si>
  <si>
    <t>Loans Finland risk class B</t>
  </si>
  <si>
    <t>Loans Finland risk class C</t>
  </si>
  <si>
    <t>Loans Finland risk class D</t>
  </si>
  <si>
    <t>POS Finance risk class A</t>
  </si>
  <si>
    <t>POS Finance risk class B</t>
  </si>
  <si>
    <t>POS Finance risk class C</t>
  </si>
  <si>
    <t>Loans Sweden risk class A</t>
  </si>
  <si>
    <t>Loans Sweden risk class B</t>
  </si>
  <si>
    <t>Loans Sweden risk class C</t>
  </si>
  <si>
    <t>Loans Sweden risk class D</t>
  </si>
  <si>
    <t>New credit card loans Sweden risk class A</t>
  </si>
  <si>
    <t>New credit card loans Sweden risk class B</t>
  </si>
  <si>
    <t>New credit card loans Sweden risk class C</t>
  </si>
  <si>
    <t>New credit card loans Sweden risk class D</t>
  </si>
  <si>
    <t>New credit card loans Finland risk class A</t>
  </si>
  <si>
    <t>New credit card loans Finland risk class B</t>
  </si>
  <si>
    <t>New credit card loans Finland risk class C</t>
  </si>
  <si>
    <t>New credit card loans Finland risk class D</t>
  </si>
  <si>
    <t>Ageing of loans</t>
  </si>
  <si>
    <t>Loans not past due</t>
  </si>
  <si>
    <t>Past due 1 - 30 days</t>
  </si>
  <si>
    <t>Past due 31 - 60 days</t>
  </si>
  <si>
    <t>Past due 61 - 90 days</t>
  </si>
  <si>
    <t>Past due 91+ days</t>
  </si>
  <si>
    <t>Ageing of loans %</t>
  </si>
  <si>
    <t>Stage 1</t>
  </si>
  <si>
    <t>Stage 2</t>
  </si>
  <si>
    <t>Stage 3</t>
  </si>
  <si>
    <t>Credit risk rating grade</t>
  </si>
  <si>
    <t>Reconciliation of gross lending to customers</t>
  </si>
  <si>
    <t xml:space="preserve">    Transfer from stage 1 to stage 2</t>
  </si>
  <si>
    <t xml:space="preserve">    Transfer from stage 1 to stage 3</t>
  </si>
  <si>
    <t xml:space="preserve">    Transfer from stage 2 to stage 3</t>
  </si>
  <si>
    <t xml:space="preserve">    Transfer from stage 3 to stage 2</t>
  </si>
  <si>
    <t xml:space="preserve">    Transfer from stage 2 to stage 1</t>
  </si>
  <si>
    <t xml:space="preserve">    Transfer from stage 3 to stage 1</t>
  </si>
  <si>
    <t>New assets</t>
  </si>
  <si>
    <t>Assets derecognized</t>
  </si>
  <si>
    <t>Gross carrying amount as at 01.01.2019</t>
  </si>
  <si>
    <t>Transfers in Q1 2019:</t>
  </si>
  <si>
    <t>Gross carrying amount as at 31.03.2019</t>
  </si>
  <si>
    <t>Reconciliation of loss allowances</t>
  </si>
  <si>
    <t>New financial assets originated or change in provisions</t>
  </si>
  <si>
    <t>Assets derecognized or change in provisions</t>
  </si>
  <si>
    <t>Other changes</t>
  </si>
  <si>
    <t>Impairment as at 01.01.2019</t>
  </si>
  <si>
    <t>Impairment as at 31.03.2019</t>
  </si>
  <si>
    <t>Information on products and geographical distribution</t>
  </si>
  <si>
    <t>Consumer loans</t>
  </si>
  <si>
    <t>Credit cards</t>
  </si>
  <si>
    <t>POS Finance</t>
  </si>
  <si>
    <t>Interest income</t>
  </si>
  <si>
    <t>Income commissions and fees</t>
  </si>
  <si>
    <t>Note 3 - Regulatory capital</t>
  </si>
  <si>
    <t>Share capital</t>
  </si>
  <si>
    <t>Share premium</t>
  </si>
  <si>
    <t>Phase-in effects of IFRS 9</t>
  </si>
  <si>
    <t>Deductions:</t>
  </si>
  <si>
    <t>Deferred tax assets and other intangible assets and deductions</t>
  </si>
  <si>
    <t>Common equity Tier 1 including phase-in impact of IFRS 9</t>
  </si>
  <si>
    <t>Common equity Tier 1 excluding phase-in impact of IFRS 9</t>
  </si>
  <si>
    <t>Additional Tier 1 capital</t>
  </si>
  <si>
    <t>Core capital including phase-in impact of IFRS 9</t>
  </si>
  <si>
    <t>Core capital excluding phase-in impact of IFRS 9</t>
  </si>
  <si>
    <t>Subordinated loans (Tier 2)</t>
  </si>
  <si>
    <t>Total capital including phase-in impact of IFRS 9</t>
  </si>
  <si>
    <t>Total capital excluding phase-in impact of IFRS 9</t>
  </si>
  <si>
    <t>Calculation basis</t>
  </si>
  <si>
    <t>Loans and deposits with credit institutions</t>
  </si>
  <si>
    <t>Loans to customers and IFRS 9 phase-in effects</t>
  </si>
  <si>
    <t>Certificates and bonds</t>
  </si>
  <si>
    <t>Other assets</t>
  </si>
  <si>
    <t>Calculation basis credit risk</t>
  </si>
  <si>
    <t>Calculation basis operational risk</t>
  </si>
  <si>
    <t>Total calculation basis including phase-in impact of IFRS 9</t>
  </si>
  <si>
    <t>Total calculation basis excluding phase-in impact of IFRS 9</t>
  </si>
  <si>
    <t>Common equity tier 1 (%)</t>
  </si>
  <si>
    <t>Core capital (%)</t>
  </si>
  <si>
    <t>Total capital (%)</t>
  </si>
  <si>
    <t>Capital ratios excluding phase-in impact of IFRS 9</t>
  </si>
  <si>
    <t>Note 4 - Loans and deposits with credit institutions</t>
  </si>
  <si>
    <t>Note 5 - Financial instruments</t>
  </si>
  <si>
    <t>Financial instruments at fair value</t>
  </si>
  <si>
    <t>Certificates and bonds - level 1</t>
  </si>
  <si>
    <t>Certificates and bonds - level 2</t>
  </si>
  <si>
    <t>Total financial instruments at fair value</t>
  </si>
  <si>
    <t>Financial instruments at amortized cost</t>
  </si>
  <si>
    <t xml:space="preserve">Financial instruments at amortized cost are valued at originally determined cash flows, adjusted for any impairment losses. </t>
  </si>
  <si>
    <t>Other receivables</t>
  </si>
  <si>
    <t>Deposits from and debt to customers</t>
  </si>
  <si>
    <t>Senior unsecured bond*</t>
  </si>
  <si>
    <t>Other debt</t>
  </si>
  <si>
    <t>Subordinated loans</t>
  </si>
  <si>
    <t>Note 6 - Subordinated loan</t>
  </si>
  <si>
    <t>Subordinated loans - ISIN NO0010757768 
3 months NIBOR + 5.0 %</t>
  </si>
  <si>
    <t>Total subordinated loans</t>
  </si>
  <si>
    <t>Payables to suppliers</t>
  </si>
  <si>
    <t>Social security tax</t>
  </si>
  <si>
    <t>Payable taxes</t>
  </si>
  <si>
    <t>Other liabilities</t>
  </si>
  <si>
    <t>Total other liabilities</t>
  </si>
  <si>
    <t>Interest income from loans to customers</t>
  </si>
  <si>
    <t>Interest income from loans and deposits with credit institutions</t>
  </si>
  <si>
    <t>Interest from certificates and bonds</t>
  </si>
  <si>
    <t>Total interest income</t>
  </si>
  <si>
    <t>Interest expense from deposits from and debt to customers</t>
  </si>
  <si>
    <t>Interest expense from subordinated loan (Tier 2) and senior unsecured bond</t>
  </si>
  <si>
    <t>Other interest expenses</t>
  </si>
  <si>
    <t>Total interest expenses</t>
  </si>
  <si>
    <t>Net interest income</t>
  </si>
  <si>
    <t>Insurance services</t>
  </si>
  <si>
    <t>Other fees and commissions and bank services income</t>
  </si>
  <si>
    <t>Total income commissions and fees</t>
  </si>
  <si>
    <t>Agent provisions</t>
  </si>
  <si>
    <t>Other expenses comissions and fees</t>
  </si>
  <si>
    <t>Total expenses commissions and fees</t>
  </si>
  <si>
    <t>Net commissions and fees</t>
  </si>
  <si>
    <t>Direct marketing expenses</t>
  </si>
  <si>
    <t>IT-expenses</t>
  </si>
  <si>
    <t>Other general administrative expenses</t>
  </si>
  <si>
    <t>Total general administrative expenses</t>
  </si>
  <si>
    <t>External audit and related services</t>
  </si>
  <si>
    <t>Other consultants</t>
  </si>
  <si>
    <t>Insurance</t>
  </si>
  <si>
    <t>Other</t>
  </si>
  <si>
    <t>Total other operating expenses</t>
  </si>
  <si>
    <t>Fixtures and fittings</t>
  </si>
  <si>
    <t>Office machines</t>
  </si>
  <si>
    <t>Intangible assets</t>
  </si>
  <si>
    <t>Right-of-use assets</t>
  </si>
  <si>
    <t>Accumulated historical cost at 01.01.2018</t>
  </si>
  <si>
    <t>Additions in 2018</t>
  </si>
  <si>
    <t>Disposals in 2018</t>
  </si>
  <si>
    <t>Historical cost at 31.12.2018</t>
  </si>
  <si>
    <t>Additions in Q1 2019</t>
  </si>
  <si>
    <t>Disposals in Q1 2019</t>
  </si>
  <si>
    <t>Historical cost at 31.03.2019</t>
  </si>
  <si>
    <t>Additions in Q2 2019</t>
  </si>
  <si>
    <t>Disposals in Q2 2019</t>
  </si>
  <si>
    <t>Historical cost at 30.06.2019</t>
  </si>
  <si>
    <t>Additions in Q3 2019</t>
  </si>
  <si>
    <t>Disposals in Q3 2019</t>
  </si>
  <si>
    <t>Historical cost at 30.09.2019</t>
  </si>
  <si>
    <t>Accumulated depreciations at 01.01.2018</t>
  </si>
  <si>
    <t>Annual depreciations</t>
  </si>
  <si>
    <t>Accumulated depreciations at 31.12.2018</t>
  </si>
  <si>
    <t>Book value at 31.12.2018</t>
  </si>
  <si>
    <t>Depreciations Q1 2019</t>
  </si>
  <si>
    <t>Accumulated depreciations at 31.03.2019</t>
  </si>
  <si>
    <t>Book value at 31.03.2019</t>
  </si>
  <si>
    <t>Depreciations Q2 2019</t>
  </si>
  <si>
    <t>Accumulated depreciations at 30.06.2019</t>
  </si>
  <si>
    <t>Book value at 30.06.2019</t>
  </si>
  <si>
    <t>Depreciations Q3 2019</t>
  </si>
  <si>
    <t>Accumulated depreciations at 30.09.2019</t>
  </si>
  <si>
    <t>Book value at 30.09.2019</t>
  </si>
  <si>
    <t>Cost income ratio ex. marketing</t>
  </si>
  <si>
    <t>n/a</t>
  </si>
  <si>
    <t>Loan loss ratio  (LLR)</t>
  </si>
  <si>
    <t xml:space="preserve"> Amounts in NOK million</t>
  </si>
  <si>
    <t>Cash flow from operating activities</t>
  </si>
  <si>
    <t>Pre-tax operating profit</t>
  </si>
  <si>
    <t>Taxes paid</t>
  </si>
  <si>
    <t>Ordinary depreciation</t>
  </si>
  <si>
    <t>Change in impairments on loans to customers</t>
  </si>
  <si>
    <t>Change in loans to customers</t>
  </si>
  <si>
    <t>Effects of currency on loans to customers in the period</t>
  </si>
  <si>
    <t>Change in deposits from and debt to customers</t>
  </si>
  <si>
    <t>Effects of currency on deposits from and debt to customers in the period</t>
  </si>
  <si>
    <t>Change in certificates and bonds</t>
  </si>
  <si>
    <t>Change in accruals</t>
  </si>
  <si>
    <t>Net cash flow from operating activities</t>
  </si>
  <si>
    <t>Cash flows from investing activities</t>
  </si>
  <si>
    <t>Net Investments/sale of fixed assets</t>
  </si>
  <si>
    <t>Net Investments/sale of intangible assets</t>
  </si>
  <si>
    <t>Net cash flow used in investing activities</t>
  </si>
  <si>
    <t>Cash flows from financing activities</t>
  </si>
  <si>
    <t>Paid-in equity</t>
  </si>
  <si>
    <t>Repayment of senior unsecured bond</t>
  </si>
  <si>
    <t>Payment to Tier 1 capital investors</t>
  </si>
  <si>
    <t>Net cash flow from financing activities</t>
  </si>
  <si>
    <t>Net cash flow for the period</t>
  </si>
  <si>
    <t>Cash and cash equivalents at the start of the period</t>
  </si>
  <si>
    <t>Effects of currency on loans and deposits with credit institutions in the period</t>
  </si>
  <si>
    <t>Cash and cash equivalents at the end of the period</t>
  </si>
  <si>
    <t xml:space="preserve">n/a </t>
  </si>
  <si>
    <t>Statement of cash flow for the period</t>
  </si>
  <si>
    <t>Q1</t>
  </si>
  <si>
    <t>Q4</t>
  </si>
  <si>
    <t>Interest expenses</t>
  </si>
  <si>
    <t>Expenses commissions and fees</t>
  </si>
  <si>
    <t>Net gains / losses (-) on certificates and bonds, and currency</t>
  </si>
  <si>
    <t>Total income</t>
  </si>
  <si>
    <t>Salary and other personnel expenses</t>
  </si>
  <si>
    <t>General administrative expenses</t>
  </si>
  <si>
    <t>Total salary and admin. expenses</t>
  </si>
  <si>
    <t>Other expenses</t>
  </si>
  <si>
    <t>Total operating expenses excl. lossses on loans</t>
  </si>
  <si>
    <t>Tax expenses</t>
  </si>
  <si>
    <t>Assets</t>
  </si>
  <si>
    <t>Other intangible assets</t>
  </si>
  <si>
    <t>Deferred tax assets</t>
  </si>
  <si>
    <t>Fixed assets</t>
  </si>
  <si>
    <t>Total assets</t>
  </si>
  <si>
    <t>Equity and liabilities</t>
  </si>
  <si>
    <t>Senior unsecured bond</t>
  </si>
  <si>
    <t>Deferred tax</t>
  </si>
  <si>
    <t>Tax payable</t>
  </si>
  <si>
    <t>Total liabilities</t>
  </si>
  <si>
    <t>Share premium reserve</t>
  </si>
  <si>
    <t>Other paid-in equity</t>
  </si>
  <si>
    <t>Retained earnings</t>
  </si>
  <si>
    <t>Total equity</t>
  </si>
  <si>
    <t>Total equity and liabilities</t>
  </si>
  <si>
    <t xml:space="preserve">Earnings per share </t>
  </si>
  <si>
    <t>Percentage of total loans</t>
  </si>
  <si>
    <t>Gross carrying amount as at 31.12.2019</t>
  </si>
  <si>
    <t>Impairment as at 31.12.2019</t>
  </si>
  <si>
    <t>Income per product 2019</t>
  </si>
  <si>
    <t>Loans per product per 31.12.2019</t>
  </si>
  <si>
    <t>Impairment per product per 31.12.2019</t>
  </si>
  <si>
    <t>Other equity (not including Q4 profits)</t>
  </si>
  <si>
    <t>Capital ratios including phase-in impact of IFRS 9</t>
  </si>
  <si>
    <t>Capital ratios including phase-in impact of IFRS 9 (including unaudited Q4 19 profits in CET1)</t>
  </si>
  <si>
    <t>Financial instruments</t>
  </si>
  <si>
    <t>Total financial assets measured at amortised cost</t>
  </si>
  <si>
    <t>Total financial liabilities measured at amortised cost</t>
  </si>
  <si>
    <t>Note 7 - Specification of other liabilites</t>
  </si>
  <si>
    <t>Related parties</t>
  </si>
  <si>
    <t>Subsequent events</t>
  </si>
  <si>
    <t>Additions in Q4 2019</t>
  </si>
  <si>
    <t>Disposals in Q4 2019</t>
  </si>
  <si>
    <t>Historical cost at 31.12.2019</t>
  </si>
  <si>
    <t>Depreciations Q4 2019</t>
  </si>
  <si>
    <t>Accumulated depreciations at 31.12.2019</t>
  </si>
  <si>
    <t>Book value at 31.12.2019</t>
  </si>
  <si>
    <t>* Defaulted loans comprise amongst other of loans which are 91 days or more overdue according to agreed payment schedule. Such loans will still be considered defaulted regardless of future payment status. Defaulted loans also comprise of cases of client fraud and decease.</t>
  </si>
  <si>
    <t>All loans to customers are classed in different risk classes. The risk classes are divided between A to D for all products except for POS Finance where the risk classes are classed from A to C. Risk class A is for loans customers with the historically lowest probability of default, while risk class D (C for POS Finance) has the highest probability of default. Established loans are defined as loans to customers that are at least 6 months old, while new loans are defined as less than 6 months old. The column in the table below which is named “horizon” shows the horizon in which expected losses are calculated for the loans to customers for the different risk classes. The column in the table below named “interval of PD” shows the probability of default in the horizon for the relevant risk class used in the Bank’s IFRS 9 model to calculate impairment of loans to customers as at 31 December 2019.</t>
  </si>
  <si>
    <r>
      <t xml:space="preserve">Financial instruments at fair value is measured at different levels:
</t>
    </r>
    <r>
      <rPr>
        <b/>
        <sz val="10"/>
        <color theme="1"/>
        <rFont val="Calibri"/>
        <family val="2"/>
        <scheme val="minor"/>
      </rPr>
      <t xml:space="preserve">Level 1 
</t>
    </r>
    <r>
      <rPr>
        <sz val="10"/>
        <color theme="1"/>
        <rFont val="Calibri"/>
        <family val="2"/>
        <scheme val="minor"/>
      </rPr>
      <t xml:space="preserve">Financial instruments in level 1 are determined based on quoted prices in active markets for identical financial instruments available on the balance sheet date.
</t>
    </r>
    <r>
      <rPr>
        <b/>
        <sz val="10"/>
        <color theme="1"/>
        <rFont val="Calibri"/>
        <family val="2"/>
        <scheme val="minor"/>
      </rPr>
      <t>Level 2</t>
    </r>
    <r>
      <rPr>
        <sz val="10"/>
        <color theme="1"/>
        <rFont val="Calibri"/>
        <family val="2"/>
        <scheme val="minor"/>
      </rPr>
      <t xml:space="preserve">
Financial instruments in level 2 are determined based on inputs other than quoted prices, but where prices are observable either directly or indirectly. These include quoted prices in markets that are not active.
</t>
    </r>
    <r>
      <rPr>
        <b/>
        <sz val="10"/>
        <color theme="1"/>
        <rFont val="Calibri"/>
        <family val="2"/>
        <scheme val="minor"/>
      </rPr>
      <t xml:space="preserve">
Level 3
</t>
    </r>
    <r>
      <rPr>
        <sz val="10"/>
        <color theme="1"/>
        <rFont val="Calibri"/>
        <family val="2"/>
        <scheme val="minor"/>
      </rPr>
      <t>Valuation methods based on non-observable market data are used when valuation cannot be determined in level 1 or 2.</t>
    </r>
  </si>
  <si>
    <t>*Settlement of senior unsecured bond was made on 5 July 2019.</t>
  </si>
  <si>
    <t>Komplett Bank is not part of a group. However, the Bank's largest shareholder is Canica Invest AS with 19.4% of the shares in the Bank. Canica Invest AS owns the majority of the shares in Komplett AS. Komplett Bank is financially and operationally independent of Komplett AS and its affiliated companies (the "Komplett Group"). 
Komplett AS and the Bank have entered into a cooperation agreement in relation to IP rights, marketing cooperation and other services. The agreement aims to give the Bank the right to use "Komplett Bank" as its name, and the profile and graphic design of komplett.no. The agreement gives the Bank the right to use all the intellectual property rights of Komplett AS that are necessary to achieving this purpose. 
As an extension to the cooperation agreement, Komplett AS and the Bank have entered into an agreement on product cooperation in relation to the credit card of the Bank and the credit card's ancillary customer loyalty bonus programme. The agreement aims to promote sales and the use of the credit card, as well as contributing to promote sales for Komplett AS. Pursuant to this agreement, the parties shall arrange for customer loyalty bonus in relation to the use of the Bank's credit card on, among other, purchases from Komplett AS. The product cooperation agreement for credit cards was prolonged Q2 2018 for another 5 years.
Furthermore, the Bank is engaged in a cooperation with the Komplett Group, in particular in connection with its credit card product as well as its payment solutions and distribution of Point-of-sales finance products, which enables the Bank to distribute its products towards customers on Komplett’s web shop platforms.</t>
  </si>
  <si>
    <t xml:space="preserve">Defaults and losses </t>
  </si>
  <si>
    <t>Loan loss ratio annualised</t>
  </si>
  <si>
    <t>Average total equity - AT1 capital (adjusted for additional loan loss provisions)</t>
  </si>
  <si>
    <t>Adjustment for additional loan loss provisions</t>
  </si>
  <si>
    <t>ROE annualised ex. additional loan loss provisions effects</t>
  </si>
  <si>
    <t>Loan loss ratio annualised ex. additional loan loss provisions effects</t>
  </si>
  <si>
    <t>Q1 2020</t>
  </si>
  <si>
    <t>Q1 2019</t>
  </si>
  <si>
    <t>Impairment of loans</t>
  </si>
  <si>
    <t>Gross defaulted loans *</t>
  </si>
  <si>
    <t>Impairment of loans (stage 3)</t>
  </si>
  <si>
    <t>4.5 % - 5.9 %</t>
  </si>
  <si>
    <t>44.7 % - 50.3 %</t>
  </si>
  <si>
    <t>70.1 % - 75.3 %</t>
  </si>
  <si>
    <t>8 % - 13 %</t>
  </si>
  <si>
    <t>52 % - 55 %</t>
  </si>
  <si>
    <t>85 % - 91 %</t>
  </si>
  <si>
    <t>Credit card loans Sweden risk class A</t>
  </si>
  <si>
    <t>Credit card loans Sweden risk class B</t>
  </si>
  <si>
    <t>Credit card loans Sweden risk class C</t>
  </si>
  <si>
    <t>Credit card loans Sweden risk class D</t>
  </si>
  <si>
    <t>Maximum exposure for loans to customers as at 31.03.2019*</t>
  </si>
  <si>
    <t>Established credit card loans Sweden risk class A</t>
  </si>
  <si>
    <t>Established credit card loans Sweden risk class B</t>
  </si>
  <si>
    <t>Established credit card loans Sweden risk class C</t>
  </si>
  <si>
    <t>Established credit card loans Sweden risk class D</t>
  </si>
  <si>
    <t>Maximum exposure for loans to customers as at 31.03.2020*</t>
  </si>
  <si>
    <t>Income per product in Q1 2020</t>
  </si>
  <si>
    <t>Income per product in Q1 2019</t>
  </si>
  <si>
    <t>Loans per product per 31.03.2020</t>
  </si>
  <si>
    <t>Loans per product per 31.03.2019</t>
  </si>
  <si>
    <t>Impairment per product per 31.03.2020</t>
  </si>
  <si>
    <t>LCR (Liquidity Coverage Ratio) is 536% and NSFR (Net stable funding ratio) is 172% as of 31.03.2020.</t>
  </si>
  <si>
    <t>Subordinated loan</t>
  </si>
  <si>
    <t>Additions in Q1 2020</t>
  </si>
  <si>
    <t>Disposals in Q1 2020</t>
  </si>
  <si>
    <t>Historical cost at 31.03.2020</t>
  </si>
  <si>
    <t>Depreciations Q1 2020</t>
  </si>
  <si>
    <t>Accumulated depreciations at 31.03.2020</t>
  </si>
  <si>
    <t>Book value at 31.03.2020</t>
  </si>
  <si>
    <t>Transfers in Q1 2020:</t>
  </si>
  <si>
    <t>Gross carrying amount as at 31.03.2020</t>
  </si>
  <si>
    <t>Transfers 1.1.2019-31.12.2019:</t>
  </si>
  <si>
    <t>Transfers 1.1.2019 - 31.12.2019</t>
  </si>
  <si>
    <t>Exchange rate movements</t>
  </si>
  <si>
    <t>Macroeconomic model changes</t>
  </si>
  <si>
    <t>Impairment as at 31.03.2020</t>
  </si>
  <si>
    <t>Impairment per product per 31.03.2019</t>
  </si>
  <si>
    <r>
      <rPr>
        <b/>
        <sz val="8"/>
        <color theme="1"/>
        <rFont val="Calibri"/>
        <family val="2"/>
        <scheme val="minor"/>
      </rPr>
      <t>Type of non-current asset</t>
    </r>
    <r>
      <rPr>
        <sz val="8"/>
        <color theme="1"/>
        <rFont val="Calibri"/>
        <family val="2"/>
        <scheme val="minor"/>
      </rPr>
      <t xml:space="preserve">
Amounts in NOK million</t>
    </r>
  </si>
  <si>
    <t>Note 8 - Intangible assets and fixed asssets</t>
  </si>
  <si>
    <t>Note 9 - Net interest income</t>
  </si>
  <si>
    <t>Note 10 - Net commissions and fees</t>
  </si>
  <si>
    <t>Note 11 - General administrative expenses</t>
  </si>
  <si>
    <t>Note 12 - Other operating expenses</t>
  </si>
  <si>
    <t>Note 13 - Related parties</t>
  </si>
  <si>
    <t>Note 14 - Subsequent events</t>
  </si>
  <si>
    <t>Note 15- Leasing agreements</t>
  </si>
  <si>
    <t xml:space="preserve">Other intangible assets and fixed assets are depreciated on a straight-line basis over their lifetime. Intangible assets consist to a high degree of IT systems and rights acquired and developed in-house. Right-of-use assets relates to leasing agreements and are depreciated over their lifetime. No impairments have been recognised for other intangible assets or fixed assets either in the previous or current period. </t>
  </si>
  <si>
    <t>The board is not aware of events after the date of the balance sheet that may be of material significance to the accounts.</t>
  </si>
  <si>
    <t xml:space="preserve">Komplett Bank is leasing premises for Vollsveien 2A and 2B at Lysaker. The agreement expires 31.12.2023, and the annual rent totals NOK 4.5 million excluding VAT. The Bank has no other significant leasing agreements. </t>
  </si>
  <si>
    <t>Note</t>
  </si>
  <si>
    <t>2, 5</t>
  </si>
  <si>
    <t xml:space="preserve">This interim report is prepared in accordance with the same accounting principles as in the annual report for 2019.
All numbers in this report are in NOK 1,000,000 unless otherwise specified. </t>
  </si>
  <si>
    <t>The Bank is applying forward looking elements for its credit loss model. The overall losses are adjusted by considering a certain set of macro-economic variables. The credit losses are adjusted on a portfolio basis, and are based on the expected development of the economies in the countries in which the Bank is offering loans. The macro-economic variables are not utilised to transfer loans among the various stages. 
The Bank is applying three sets of indicators to the expected credit loss models for the respective countries: 1) the expected development in the unemployment rate, 2) the growth in the gross domestic product and 3) the short-term interest rate level. The expected credit loss model employs forecasted data for the years 2020-2022, which corresponds to the expected lifetime of the Bank’s loan portfolio. The forecasted data are based on macro-economic indicators sourced from a specialised provider.
The Bank applies three scenarios when considering the macro-economic adjustment: a positive outlook, a neutral outlook and a negative outlook. The Bank calculates and assigns a probability and weight to these each scenarios based on the forecasts and expectations for the macroeconomic situation. There is uncertainty related to the estimates as they are forward-looking. 
The Covid-19 situation is expected to negatively impact the future macro-economic outlook for the Nordic countries, and the Bank has recorded an additional loan loss provision of NOK 50 million in Q1 2020.</t>
  </si>
  <si>
    <t>Agder</t>
  </si>
  <si>
    <t>Innlandet</t>
  </si>
  <si>
    <t>Troms og Finnmark</t>
  </si>
  <si>
    <t>Vestfold og Telemark</t>
  </si>
  <si>
    <t>Vestland</t>
  </si>
  <si>
    <t>Viken</t>
  </si>
  <si>
    <t>Maximum exposure for loans to customers as at 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</si>
</sst>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_ * #,##0.0_ ;_ * \-#,##0.0_ ;_ * &quot;-&quot;??_ ;_ @_ "/>
    <numFmt numFmtId="165" formatCode="_ * #,##0_ ;_ * \-#,##0_ ;_ * &quot;-&quot;??_ ;_ @_ "/>
    <numFmt numFmtId="166" formatCode="0.0\ %"/>
    <numFmt numFmtId="167" formatCode="_-* #,##0.0_-;\-* #,##0.0_-;_-* &quot;-&quot;?_-;_-@_-"/>
    <numFmt numFmtId="168" formatCode="_ * #,##0.00_ ;_ * \-#,##0.00_ ;_ * &quot;-&quot;??_ ;_ @_ "/>
    <numFmt numFmtId="169" formatCode="_ * #,##0.00000000000_ ;_ * \-#,##0.00000000000_ ;_ * &quot;-&quot;??_ ;_ @_ "/>
    <numFmt numFmtId="170" formatCode="_(* #,##0.00_);_(* \(#,##0.00\);_(* &quot;-&quot;??_);_(@_)"/>
    <numFmt numFmtId="171" formatCode="0.000\ %"/>
    <numFmt numFmtId="172" formatCode="_ * #,##0.000000_ ;_ * \-#,##0.000000_ ;_ * &quot;-&quot;??_ ;_ @_ "/>
    <numFmt numFmtId="173" formatCode="_ * #,##0.0000_ ;_ * \-#,##0.0000_ ;_ * &quot;-&quot;??_ ;_ @_ "/>
    <numFmt numFmtId="174" formatCode="_-* #,##0.000000_-;\-* #,##0.000000_-;_-* &quot;-&quot;??_-;_-@_-"/>
    <numFmt numFmtId="175" formatCode="_-* #,##0.0_-;\-* #,##0.0_-;_-* &quot;-&quot;??_-;_-@_-"/>
  </numFmts>
  <fonts count="19"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sz val="10"/>
      <name val="Arial"/>
      <family val="2"/>
    </font>
    <font>
      <i/>
      <sz val="10"/>
      <color theme="1"/>
      <name val="Calibri"/>
      <family val="2"/>
      <scheme val="minor"/>
    </font>
    <font>
      <b/>
      <sz val="11"/>
      <color theme="1"/>
      <name val="Calibri"/>
      <family val="2"/>
      <scheme val="minor"/>
    </font>
    <font>
      <b/>
      <sz val="14"/>
      <color theme="1"/>
      <name val="Calibri"/>
      <family val="2"/>
      <scheme val="minor"/>
    </font>
    <font>
      <sz val="8"/>
      <color theme="1"/>
      <name val="Calibri"/>
      <family val="2"/>
      <scheme val="minor"/>
    </font>
    <font>
      <sz val="10"/>
      <color rgb="FF000000"/>
      <name val="Calibri"/>
      <family val="2"/>
      <scheme val="minor"/>
    </font>
    <font>
      <b/>
      <sz val="10"/>
      <color rgb="FF000000"/>
      <name val="Calibri"/>
      <family val="2"/>
      <scheme val="minor"/>
    </font>
    <font>
      <b/>
      <sz val="10"/>
      <name val="Calibri"/>
      <family val="2"/>
      <scheme val="minor"/>
    </font>
    <font>
      <sz val="10"/>
      <name val="Calibri"/>
      <family val="2"/>
      <scheme val="minor"/>
    </font>
    <font>
      <b/>
      <sz val="10"/>
      <name val="Calibri"/>
      <family val="2"/>
    </font>
    <font>
      <i/>
      <sz val="8"/>
      <color theme="1"/>
      <name val="Calibri"/>
      <family val="2"/>
      <scheme val="minor"/>
    </font>
    <font>
      <i/>
      <sz val="11"/>
      <name val="Calibri"/>
      <family val="2"/>
      <scheme val="minor"/>
    </font>
    <font>
      <sz val="11"/>
      <name val="Calibri"/>
      <family val="2"/>
      <scheme val="minor"/>
    </font>
    <font>
      <i/>
      <sz val="10"/>
      <color theme="4"/>
      <name val="Calibri"/>
      <family val="2"/>
      <scheme val="minor"/>
    </font>
    <font>
      <b/>
      <sz val="8"/>
      <color theme="1"/>
      <name val="Calibri"/>
      <family val="2"/>
      <scheme val="minor"/>
    </font>
  </fonts>
  <fills count="3">
    <fill>
      <patternFill patternType="none"/>
    </fill>
    <fill>
      <patternFill patternType="gray125"/>
    </fill>
    <fill>
      <patternFill patternType="solid">
        <fgColor theme="0"/>
        <bgColor indexed="64"/>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right/>
      <top/>
      <bottom style="thin">
        <color rgb="FFE87722"/>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auto="1"/>
      </right>
      <top style="thin">
        <color indexed="64"/>
      </top>
      <bottom style="thin">
        <color auto="1"/>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auto="1"/>
      </left>
      <right/>
      <top style="thin">
        <color indexed="64"/>
      </top>
      <bottom style="medium">
        <color indexed="64"/>
      </bottom>
      <diagonal/>
    </border>
    <border>
      <left/>
      <right/>
      <top style="thin">
        <color indexed="64"/>
      </top>
      <bottom/>
      <diagonal/>
    </border>
    <border>
      <left/>
      <right/>
      <top style="medium">
        <color indexed="64"/>
      </top>
      <bottom style="medium">
        <color indexed="64"/>
      </bottom>
      <diagonal/>
    </border>
    <border>
      <left/>
      <right/>
      <top/>
      <bottom style="medium">
        <color rgb="FFE87722"/>
      </bottom>
      <diagonal/>
    </border>
    <border>
      <left/>
      <right/>
      <top style="thin">
        <color rgb="FFE87722"/>
      </top>
      <bottom style="thin">
        <color rgb="FFE87722"/>
      </bottom>
      <diagonal/>
    </border>
    <border>
      <left style="thin">
        <color auto="1"/>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alignment vertical="top"/>
    </xf>
    <xf numFmtId="168" fontId="1" fillId="0" borderId="0" applyFont="0" applyFill="0" applyBorder="0" applyAlignment="0" applyProtection="0"/>
    <xf numFmtId="170" fontId="1" fillId="0" borderId="0" applyFont="0" applyFill="0" applyBorder="0" applyAlignment="0" applyProtection="0"/>
    <xf numFmtId="0" fontId="4" fillId="0" borderId="0"/>
    <xf numFmtId="43" fontId="1" fillId="0" borderId="0" applyFont="0" applyFill="0" applyBorder="0" applyAlignment="0" applyProtection="0"/>
  </cellStyleXfs>
  <cellXfs count="246">
    <xf numFmtId="0" fontId="0" fillId="0" borderId="0" xfId="0"/>
    <xf numFmtId="164" fontId="2" fillId="2" borderId="0" xfId="1" applyNumberFormat="1" applyFont="1" applyFill="1" applyBorder="1" applyAlignment="1">
      <alignment horizontal="left" vertical="center"/>
    </xf>
    <xf numFmtId="164" fontId="3" fillId="2" borderId="0" xfId="1" applyNumberFormat="1" applyFont="1" applyFill="1" applyBorder="1" applyAlignment="1">
      <alignment horizontal="left" vertical="center"/>
    </xf>
    <xf numFmtId="164" fontId="3" fillId="2" borderId="0" xfId="1" applyNumberFormat="1" applyFont="1" applyFill="1" applyBorder="1" applyAlignment="1">
      <alignment horizontal="right" vertical="center"/>
    </xf>
    <xf numFmtId="165" fontId="2" fillId="2" borderId="0" xfId="1" applyNumberFormat="1" applyFont="1" applyFill="1" applyBorder="1" applyAlignment="1">
      <alignment horizontal="left" vertical="center"/>
    </xf>
    <xf numFmtId="167" fontId="0" fillId="0" borderId="0" xfId="0" applyNumberFormat="1"/>
    <xf numFmtId="164" fontId="2" fillId="2" borderId="2" xfId="1" applyNumberFormat="1" applyFont="1" applyFill="1" applyBorder="1" applyAlignment="1">
      <alignment horizontal="left" vertical="center"/>
    </xf>
    <xf numFmtId="166" fontId="2" fillId="2" borderId="2" xfId="2" applyNumberFormat="1" applyFont="1" applyFill="1" applyBorder="1" applyAlignment="1">
      <alignment horizontal="right" vertical="center"/>
    </xf>
    <xf numFmtId="164" fontId="5" fillId="2" borderId="0" xfId="1" applyNumberFormat="1" applyFont="1" applyFill="1" applyBorder="1" applyAlignment="1">
      <alignment horizontal="left" vertical="center"/>
    </xf>
    <xf numFmtId="165" fontId="5" fillId="2" borderId="0" xfId="1" applyNumberFormat="1" applyFont="1" applyFill="1" applyBorder="1" applyAlignment="1">
      <alignment horizontal="left" vertical="center"/>
    </xf>
    <xf numFmtId="164" fontId="5" fillId="2" borderId="2" xfId="1" applyNumberFormat="1" applyFont="1" applyFill="1" applyBorder="1" applyAlignment="1">
      <alignment horizontal="left" vertical="center"/>
    </xf>
    <xf numFmtId="2" fontId="2" fillId="2" borderId="2" xfId="2" applyNumberFormat="1" applyFont="1" applyFill="1" applyBorder="1" applyAlignment="1">
      <alignment horizontal="right" vertical="center"/>
    </xf>
    <xf numFmtId="1" fontId="3" fillId="2" borderId="1" xfId="1" applyNumberFormat="1" applyFont="1" applyFill="1" applyBorder="1" applyAlignment="1">
      <alignment horizontal="right" vertical="center"/>
    </xf>
    <xf numFmtId="166" fontId="5" fillId="2" borderId="2" xfId="2" applyNumberFormat="1" applyFont="1" applyFill="1" applyBorder="1" applyAlignment="1">
      <alignment horizontal="right" vertical="center"/>
    </xf>
    <xf numFmtId="165" fontId="0" fillId="0" borderId="0" xfId="0" applyNumberFormat="1"/>
    <xf numFmtId="164" fontId="3" fillId="2" borderId="2" xfId="5" applyNumberFormat="1" applyFont="1" applyFill="1" applyBorder="1" applyAlignment="1">
      <alignment vertical="center"/>
    </xf>
    <xf numFmtId="164" fontId="3" fillId="2" borderId="4" xfId="2" applyNumberFormat="1" applyFont="1" applyFill="1" applyBorder="1" applyAlignment="1">
      <alignment vertical="center"/>
    </xf>
    <xf numFmtId="0" fontId="0" fillId="2" borderId="0" xfId="0" applyFill="1"/>
    <xf numFmtId="0" fontId="6" fillId="2" borderId="7" xfId="0" applyFont="1" applyFill="1" applyBorder="1" applyAlignment="1">
      <alignment horizontal="right" vertical="center" wrapText="1"/>
    </xf>
    <xf numFmtId="0" fontId="6" fillId="2" borderId="8" xfId="0" applyFont="1" applyFill="1" applyBorder="1" applyAlignment="1">
      <alignment horizontal="right" vertical="center" wrapText="1"/>
    </xf>
    <xf numFmtId="0" fontId="3" fillId="2" borderId="6" xfId="0" applyFont="1" applyFill="1" applyBorder="1" applyAlignment="1">
      <alignment vertical="center" wrapText="1"/>
    </xf>
    <xf numFmtId="0" fontId="6" fillId="2" borderId="6" xfId="0" applyFont="1" applyFill="1" applyBorder="1" applyAlignment="1">
      <alignment horizontal="right" vertical="center" wrapText="1"/>
    </xf>
    <xf numFmtId="0" fontId="3" fillId="2" borderId="4" xfId="0" applyFont="1" applyFill="1" applyBorder="1" applyAlignment="1">
      <alignment vertical="center" wrapText="1"/>
    </xf>
    <xf numFmtId="164" fontId="2" fillId="2" borderId="10" xfId="4" applyNumberFormat="1" applyFont="1" applyFill="1" applyBorder="1" applyAlignment="1">
      <alignment horizontal="right" vertical="top"/>
    </xf>
    <xf numFmtId="164" fontId="2" fillId="2" borderId="11" xfId="4" applyNumberFormat="1" applyFont="1" applyFill="1" applyBorder="1" applyAlignment="1">
      <alignment horizontal="right" vertical="center"/>
    </xf>
    <xf numFmtId="164" fontId="2" fillId="2" borderId="12" xfId="4" quotePrefix="1" applyNumberFormat="1" applyFont="1" applyFill="1" applyBorder="1" applyAlignment="1">
      <alignment horizontal="right" vertical="center"/>
    </xf>
    <xf numFmtId="164" fontId="2" fillId="2" borderId="12" xfId="4" applyNumberFormat="1" applyFont="1" applyFill="1" applyBorder="1" applyAlignment="1">
      <alignment horizontal="right" vertical="center"/>
    </xf>
    <xf numFmtId="164" fontId="2" fillId="2" borderId="10" xfId="4" applyNumberFormat="1" applyFont="1" applyFill="1" applyBorder="1" applyAlignment="1">
      <alignment horizontal="right" vertical="center"/>
    </xf>
    <xf numFmtId="0" fontId="0" fillId="2" borderId="11" xfId="0" applyFill="1" applyBorder="1"/>
    <xf numFmtId="1" fontId="11" fillId="2" borderId="3" xfId="6" applyNumberFormat="1" applyFont="1" applyFill="1" applyBorder="1" applyAlignment="1">
      <alignment horizontal="right" vertical="center" wrapText="1"/>
    </xf>
    <xf numFmtId="166" fontId="5" fillId="2" borderId="0" xfId="2" applyNumberFormat="1" applyFont="1" applyFill="1" applyBorder="1" applyAlignment="1">
      <alignment horizontal="right" vertical="center"/>
    </xf>
    <xf numFmtId="165" fontId="2" fillId="2" borderId="0" xfId="1" applyNumberFormat="1" applyFont="1" applyFill="1" applyBorder="1" applyAlignment="1">
      <alignment horizontal="right" vertical="center"/>
    </xf>
    <xf numFmtId="0" fontId="7" fillId="2" borderId="0" xfId="0" applyFont="1" applyFill="1" applyBorder="1" applyAlignment="1">
      <alignment vertical="center"/>
    </xf>
    <xf numFmtId="0" fontId="7" fillId="2" borderId="0" xfId="0" applyFont="1" applyFill="1" applyAlignment="1">
      <alignment vertical="center"/>
    </xf>
    <xf numFmtId="0" fontId="8" fillId="2" borderId="16" xfId="0" applyFont="1" applyFill="1" applyBorder="1" applyAlignment="1">
      <alignment vertical="center"/>
    </xf>
    <xf numFmtId="0" fontId="6" fillId="2" borderId="16" xfId="0" applyFont="1" applyFill="1" applyBorder="1" applyAlignment="1">
      <alignment horizontal="right" vertical="center"/>
    </xf>
    <xf numFmtId="0" fontId="2" fillId="2" borderId="0" xfId="0" applyFont="1" applyFill="1" applyAlignment="1">
      <alignment vertical="center"/>
    </xf>
    <xf numFmtId="164" fontId="2" fillId="2" borderId="0" xfId="4" applyNumberFormat="1" applyFont="1" applyFill="1" applyAlignment="1">
      <alignment horizontal="center" vertical="center"/>
    </xf>
    <xf numFmtId="0" fontId="2" fillId="2" borderId="0" xfId="0" applyFont="1" applyFill="1" applyAlignment="1">
      <alignment vertical="center" wrapText="1"/>
    </xf>
    <xf numFmtId="0" fontId="3" fillId="2" borderId="17" xfId="0" applyFont="1" applyFill="1" applyBorder="1" applyAlignment="1">
      <alignment vertical="center"/>
    </xf>
    <xf numFmtId="164" fontId="3" fillId="2" borderId="17" xfId="4" applyNumberFormat="1" applyFont="1" applyFill="1" applyBorder="1" applyAlignment="1">
      <alignment vertical="center"/>
    </xf>
    <xf numFmtId="0" fontId="3" fillId="2" borderId="0" xfId="0" applyFont="1" applyFill="1" applyAlignment="1">
      <alignment vertical="center"/>
    </xf>
    <xf numFmtId="0" fontId="0" fillId="2" borderId="0" xfId="0" applyFont="1" applyFill="1"/>
    <xf numFmtId="164" fontId="3" fillId="2" borderId="17" xfId="4" applyNumberFormat="1" applyFont="1" applyFill="1" applyBorder="1" applyAlignment="1">
      <alignment horizontal="center" vertical="center"/>
    </xf>
    <xf numFmtId="0" fontId="2" fillId="2" borderId="0" xfId="0" applyFont="1" applyFill="1" applyAlignment="1">
      <alignment vertical="top" wrapText="1"/>
    </xf>
    <xf numFmtId="172" fontId="0" fillId="0" borderId="0" xfId="0" applyNumberFormat="1"/>
    <xf numFmtId="166" fontId="2" fillId="0" borderId="2" xfId="2" applyNumberFormat="1" applyFont="1" applyFill="1" applyBorder="1" applyAlignment="1">
      <alignment horizontal="right" vertical="center"/>
    </xf>
    <xf numFmtId="165" fontId="2" fillId="0" borderId="0" xfId="1" applyNumberFormat="1" applyFont="1" applyFill="1" applyBorder="1" applyAlignment="1">
      <alignment horizontal="left" vertical="center"/>
    </xf>
    <xf numFmtId="165" fontId="5" fillId="0" borderId="0" xfId="1" applyNumberFormat="1" applyFont="1" applyFill="1" applyBorder="1" applyAlignment="1">
      <alignment horizontal="left" vertical="center"/>
    </xf>
    <xf numFmtId="166" fontId="5" fillId="0" borderId="2" xfId="2" applyNumberFormat="1" applyFont="1" applyFill="1" applyBorder="1" applyAlignment="1">
      <alignment horizontal="right" vertical="center"/>
    </xf>
    <xf numFmtId="0" fontId="2" fillId="2" borderId="2" xfId="2" applyNumberFormat="1" applyFont="1" applyFill="1" applyBorder="1" applyAlignment="1">
      <alignment horizontal="right" vertical="center"/>
    </xf>
    <xf numFmtId="0" fontId="13" fillId="2" borderId="0" xfId="0" applyFont="1" applyFill="1" applyBorder="1" applyAlignment="1">
      <alignment horizontal="right"/>
    </xf>
    <xf numFmtId="0" fontId="3" fillId="2" borderId="16" xfId="0" applyFont="1" applyFill="1" applyBorder="1" applyAlignment="1">
      <alignment horizontal="right" vertical="center"/>
    </xf>
    <xf numFmtId="164" fontId="0" fillId="2" borderId="0" xfId="0" applyNumberFormat="1" applyFill="1"/>
    <xf numFmtId="164" fontId="3" fillId="2" borderId="17" xfId="1" applyNumberFormat="1" applyFont="1" applyFill="1" applyBorder="1" applyAlignment="1">
      <alignment horizontal="left" vertical="center"/>
    </xf>
    <xf numFmtId="164" fontId="6" fillId="2" borderId="0" xfId="2" applyNumberFormat="1" applyFont="1" applyFill="1" applyBorder="1" applyAlignment="1">
      <alignment horizontal="left"/>
    </xf>
    <xf numFmtId="164" fontId="0" fillId="2" borderId="0" xfId="0" applyNumberFormat="1" applyFont="1" applyFill="1" applyBorder="1" applyAlignment="1">
      <alignment horizontal="left" vertical="center"/>
    </xf>
    <xf numFmtId="164" fontId="0" fillId="2" borderId="0" xfId="0" applyNumberFormat="1" applyFont="1" applyFill="1" applyBorder="1" applyAlignment="1">
      <alignment horizontal="left"/>
    </xf>
    <xf numFmtId="164" fontId="5" fillId="2" borderId="0" xfId="1" applyNumberFormat="1" applyFont="1" applyFill="1" applyBorder="1" applyAlignment="1">
      <alignment horizontal="left" vertical="center" indent="2"/>
    </xf>
    <xf numFmtId="167" fontId="0" fillId="2" borderId="0" xfId="0" applyNumberFormat="1" applyFill="1"/>
    <xf numFmtId="0" fontId="15" fillId="2" borderId="0" xfId="0" applyFont="1" applyFill="1" applyBorder="1" applyAlignment="1">
      <alignment horizontal="left"/>
    </xf>
    <xf numFmtId="164" fontId="15" fillId="2" borderId="0" xfId="0" applyNumberFormat="1" applyFont="1" applyFill="1" applyBorder="1" applyAlignment="1">
      <alignment horizontal="left"/>
    </xf>
    <xf numFmtId="0" fontId="16" fillId="2" borderId="0" xfId="0" applyFont="1" applyFill="1" applyBorder="1" applyAlignment="1">
      <alignment horizontal="left"/>
    </xf>
    <xf numFmtId="173" fontId="16" fillId="2" borderId="0" xfId="0" applyNumberFormat="1" applyFont="1" applyFill="1" applyBorder="1" applyAlignment="1">
      <alignment horizontal="left"/>
    </xf>
    <xf numFmtId="164" fontId="14" fillId="2" borderId="16" xfId="0" applyNumberFormat="1" applyFont="1" applyFill="1" applyBorder="1" applyAlignment="1">
      <alignment horizontal="left" indent="2"/>
    </xf>
    <xf numFmtId="164" fontId="3" fillId="2" borderId="0" xfId="0" applyNumberFormat="1" applyFont="1" applyFill="1" applyBorder="1"/>
    <xf numFmtId="164" fontId="2" fillId="2" borderId="0" xfId="0" applyNumberFormat="1" applyFont="1" applyFill="1" applyBorder="1"/>
    <xf numFmtId="165" fontId="0" fillId="2" borderId="0" xfId="0" applyNumberFormat="1" applyFill="1"/>
    <xf numFmtId="164" fontId="2" fillId="2" borderId="0" xfId="0" applyNumberFormat="1" applyFont="1" applyFill="1" applyBorder="1" applyAlignment="1">
      <alignment wrapText="1"/>
    </xf>
    <xf numFmtId="164" fontId="3" fillId="2" borderId="17" xfId="0" applyNumberFormat="1" applyFont="1" applyFill="1" applyBorder="1"/>
    <xf numFmtId="174" fontId="0" fillId="2" borderId="0" xfId="1" applyNumberFormat="1" applyFont="1" applyFill="1"/>
    <xf numFmtId="0" fontId="7" fillId="0" borderId="0" xfId="0" applyFont="1"/>
    <xf numFmtId="0" fontId="2" fillId="0" borderId="0" xfId="0" applyFont="1"/>
    <xf numFmtId="0" fontId="6" fillId="0" borderId="0" xfId="0" applyFont="1"/>
    <xf numFmtId="0" fontId="3" fillId="0" borderId="0" xfId="0" applyFont="1"/>
    <xf numFmtId="0" fontId="3" fillId="0" borderId="0" xfId="0" applyFont="1" applyAlignment="1">
      <alignment vertical="center"/>
    </xf>
    <xf numFmtId="165" fontId="3" fillId="0" borderId="0" xfId="4" applyNumberFormat="1" applyFont="1" applyAlignment="1">
      <alignment horizontal="center" vertical="center"/>
    </xf>
    <xf numFmtId="0" fontId="8" fillId="0" borderId="3" xfId="0" applyFont="1" applyBorder="1" applyAlignment="1">
      <alignment vertical="center"/>
    </xf>
    <xf numFmtId="14" fontId="6" fillId="0" borderId="3" xfId="0" applyNumberFormat="1" applyFont="1" applyBorder="1" applyAlignment="1">
      <alignment horizontal="right" vertical="center"/>
    </xf>
    <xf numFmtId="14" fontId="6" fillId="0" borderId="0" xfId="0" applyNumberFormat="1" applyFont="1" applyAlignment="1">
      <alignment horizontal="right" vertical="center"/>
    </xf>
    <xf numFmtId="0" fontId="2" fillId="0" borderId="0" xfId="0" quotePrefix="1" applyFont="1"/>
    <xf numFmtId="0" fontId="2" fillId="0" borderId="0" xfId="0" applyFont="1" applyAlignment="1">
      <alignment vertical="center"/>
    </xf>
    <xf numFmtId="164" fontId="2" fillId="0" borderId="0" xfId="4" applyNumberFormat="1" applyFont="1"/>
    <xf numFmtId="0" fontId="3" fillId="0" borderId="2" xfId="0" applyFont="1" applyBorder="1" applyAlignment="1">
      <alignment vertical="center"/>
    </xf>
    <xf numFmtId="164" fontId="3" fillId="0" borderId="2" xfId="4" applyNumberFormat="1" applyFont="1" applyBorder="1" applyAlignment="1">
      <alignment vertical="center"/>
    </xf>
    <xf numFmtId="164" fontId="3" fillId="0" borderId="0" xfId="4" applyNumberFormat="1" applyFont="1" applyAlignment="1">
      <alignment vertical="center"/>
    </xf>
    <xf numFmtId="164" fontId="2" fillId="0" borderId="0" xfId="4" applyNumberFormat="1" applyFont="1" applyAlignment="1">
      <alignment vertical="center"/>
    </xf>
    <xf numFmtId="169" fontId="2" fillId="0" borderId="0" xfId="4" applyNumberFormat="1" applyFont="1"/>
    <xf numFmtId="0" fontId="3" fillId="0" borderId="4" xfId="0" applyFont="1" applyBorder="1" applyAlignment="1">
      <alignment vertical="center"/>
    </xf>
    <xf numFmtId="164" fontId="3" fillId="0" borderId="4" xfId="4" applyNumberFormat="1" applyFont="1" applyBorder="1" applyAlignment="1">
      <alignment vertical="center"/>
    </xf>
    <xf numFmtId="164" fontId="9" fillId="0" borderId="0" xfId="4" applyNumberFormat="1" applyFont="1" applyAlignment="1">
      <alignment horizontal="left" vertical="center"/>
    </xf>
    <xf numFmtId="165" fontId="3" fillId="0" borderId="0" xfId="4" applyNumberFormat="1" applyFont="1" applyAlignment="1">
      <alignment vertical="center"/>
    </xf>
    <xf numFmtId="0" fontId="8" fillId="0" borderId="3" xfId="0" applyFont="1" applyBorder="1"/>
    <xf numFmtId="0" fontId="3" fillId="0" borderId="4" xfId="0" applyFont="1" applyBorder="1"/>
    <xf numFmtId="164" fontId="3" fillId="0" borderId="4" xfId="4" applyNumberFormat="1" applyFont="1" applyBorder="1"/>
    <xf numFmtId="164" fontId="3" fillId="0" borderId="0" xfId="4" applyNumberFormat="1" applyFont="1"/>
    <xf numFmtId="165" fontId="2" fillId="0" borderId="0" xfId="0" applyNumberFormat="1" applyFont="1"/>
    <xf numFmtId="165" fontId="2" fillId="0" borderId="0" xfId="4" applyNumberFormat="1" applyFont="1"/>
    <xf numFmtId="165" fontId="2" fillId="0" borderId="0" xfId="4" applyNumberFormat="1" applyFont="1" applyAlignment="1">
      <alignment horizontal="right" vertical="center"/>
    </xf>
    <xf numFmtId="0" fontId="9" fillId="0" borderId="0" xfId="0" applyFont="1" applyAlignment="1">
      <alignment horizontal="left" vertical="top" wrapText="1"/>
    </xf>
    <xf numFmtId="164" fontId="9" fillId="0" borderId="0" xfId="4" applyNumberFormat="1" applyFont="1" applyAlignment="1">
      <alignment horizontal="left" vertical="top"/>
    </xf>
    <xf numFmtId="164" fontId="3" fillId="0" borderId="2" xfId="4" applyNumberFormat="1" applyFont="1" applyBorder="1" applyAlignment="1">
      <alignment horizontal="left" vertical="top"/>
    </xf>
    <xf numFmtId="165" fontId="3" fillId="0" borderId="0" xfId="4" applyNumberFormat="1" applyFont="1" applyAlignment="1">
      <alignment horizontal="right"/>
    </xf>
    <xf numFmtId="14" fontId="6" fillId="0" borderId="3" xfId="0" applyNumberFormat="1" applyFont="1" applyBorder="1" applyAlignment="1">
      <alignment horizontal="center" vertical="center"/>
    </xf>
    <xf numFmtId="9" fontId="2" fillId="0" borderId="0" xfId="2" applyFont="1" applyAlignment="1">
      <alignment horizontal="center"/>
    </xf>
    <xf numFmtId="0" fontId="2" fillId="0" borderId="0" xfId="0" applyFont="1" applyAlignment="1">
      <alignment horizontal="center"/>
    </xf>
    <xf numFmtId="166" fontId="2" fillId="0" borderId="0" xfId="0" applyNumberFormat="1" applyFont="1" applyAlignment="1">
      <alignment horizontal="center"/>
    </xf>
    <xf numFmtId="9" fontId="3" fillId="0" borderId="4" xfId="2" applyFont="1" applyBorder="1" applyAlignment="1">
      <alignment horizontal="center"/>
    </xf>
    <xf numFmtId="9" fontId="2" fillId="0" borderId="0" xfId="2" applyFont="1"/>
    <xf numFmtId="9" fontId="3" fillId="0" borderId="4" xfId="2" applyFont="1" applyBorder="1" applyAlignment="1">
      <alignment vertical="center"/>
    </xf>
    <xf numFmtId="9" fontId="3" fillId="0" borderId="0" xfId="2" applyFont="1" applyAlignment="1">
      <alignment vertical="center"/>
    </xf>
    <xf numFmtId="164" fontId="3" fillId="0" borderId="4" xfId="2" applyNumberFormat="1" applyFont="1" applyBorder="1" applyAlignment="1">
      <alignment vertical="center"/>
    </xf>
    <xf numFmtId="164" fontId="3" fillId="0" borderId="0" xfId="2" applyNumberFormat="1" applyFont="1" applyAlignment="1">
      <alignment vertical="center"/>
    </xf>
    <xf numFmtId="164" fontId="3" fillId="2" borderId="2" xfId="5" applyNumberFormat="1" applyFont="1" applyFill="1" applyBorder="1"/>
    <xf numFmtId="164" fontId="2" fillId="2" borderId="0" xfId="5" applyNumberFormat="1" applyFont="1" applyFill="1"/>
    <xf numFmtId="164" fontId="3" fillId="2" borderId="0" xfId="5" applyNumberFormat="1" applyFont="1" applyFill="1"/>
    <xf numFmtId="0" fontId="2" fillId="0" borderId="0" xfId="0" applyFont="1" applyAlignment="1">
      <alignment horizontal="left"/>
    </xf>
    <xf numFmtId="0" fontId="2" fillId="0" borderId="0" xfId="0" applyFont="1" applyAlignment="1">
      <alignment horizontal="left" vertical="top" wrapText="1"/>
    </xf>
    <xf numFmtId="164" fontId="3" fillId="2" borderId="0" xfId="0" applyNumberFormat="1" applyFont="1" applyFill="1"/>
    <xf numFmtId="43" fontId="2" fillId="0" borderId="0" xfId="0" applyNumberFormat="1" applyFont="1"/>
    <xf numFmtId="0" fontId="3" fillId="2" borderId="0" xfId="0" applyFont="1" applyFill="1"/>
    <xf numFmtId="164" fontId="3" fillId="2" borderId="0" xfId="2" applyNumberFormat="1" applyFont="1" applyFill="1" applyAlignment="1">
      <alignment vertical="center"/>
    </xf>
    <xf numFmtId="164" fontId="3" fillId="0" borderId="0" xfId="0" applyNumberFormat="1" applyFont="1"/>
    <xf numFmtId="0" fontId="3" fillId="2" borderId="0" xfId="0" applyFont="1" applyFill="1" applyAlignment="1">
      <alignment vertical="center" wrapText="1"/>
    </xf>
    <xf numFmtId="0" fontId="8" fillId="0" borderId="0" xfId="0" applyFont="1"/>
    <xf numFmtId="0" fontId="6" fillId="0" borderId="7" xfId="0" applyFont="1" applyBorder="1" applyAlignment="1">
      <alignment horizontal="right" vertical="center" wrapText="1"/>
    </xf>
    <xf numFmtId="0" fontId="6" fillId="0" borderId="8" xfId="0" applyFont="1" applyBorder="1" applyAlignment="1">
      <alignment horizontal="right" vertical="center" wrapText="1"/>
    </xf>
    <xf numFmtId="0" fontId="3" fillId="0" borderId="6" xfId="0" applyFont="1" applyBorder="1" applyAlignment="1">
      <alignment vertical="center" wrapText="1"/>
    </xf>
    <xf numFmtId="0" fontId="6" fillId="0" borderId="6" xfId="0" applyFont="1" applyBorder="1" applyAlignment="1">
      <alignment horizontal="right" vertical="center" wrapText="1"/>
    </xf>
    <xf numFmtId="0" fontId="2" fillId="0" borderId="0" xfId="0" applyFont="1" applyAlignment="1">
      <alignment vertical="center" wrapText="1"/>
    </xf>
    <xf numFmtId="164" fontId="2" fillId="0" borderId="10" xfId="4" applyNumberFormat="1" applyFont="1" applyBorder="1" applyAlignment="1">
      <alignment horizontal="right" vertical="top"/>
    </xf>
    <xf numFmtId="164" fontId="2" fillId="0" borderId="11" xfId="4" applyNumberFormat="1" applyFont="1" applyBorder="1" applyAlignment="1">
      <alignment horizontal="right" vertical="center"/>
    </xf>
    <xf numFmtId="164" fontId="2" fillId="0" borderId="12" xfId="4" quotePrefix="1" applyNumberFormat="1" applyFont="1" applyBorder="1" applyAlignment="1">
      <alignment horizontal="right" vertical="center"/>
    </xf>
    <xf numFmtId="164" fontId="2" fillId="0" borderId="12" xfId="4" applyNumberFormat="1" applyFont="1" applyBorder="1" applyAlignment="1">
      <alignment horizontal="right" vertical="center"/>
    </xf>
    <xf numFmtId="164" fontId="2" fillId="0" borderId="10" xfId="4" applyNumberFormat="1" applyFont="1" applyBorder="1" applyAlignment="1">
      <alignment horizontal="right" vertical="center"/>
    </xf>
    <xf numFmtId="164" fontId="2" fillId="0" borderId="0" xfId="0" applyNumberFormat="1" applyFont="1"/>
    <xf numFmtId="164" fontId="2" fillId="0" borderId="9" xfId="4" applyNumberFormat="1" applyFont="1" applyBorder="1" applyAlignment="1">
      <alignment horizontal="right" vertical="top"/>
    </xf>
    <xf numFmtId="0" fontId="3" fillId="0" borderId="4" xfId="0" applyFont="1" applyBorder="1" applyAlignment="1">
      <alignment vertical="center" wrapText="1"/>
    </xf>
    <xf numFmtId="164" fontId="3" fillId="0" borderId="13" xfId="4" applyNumberFormat="1" applyFont="1" applyBorder="1" applyAlignment="1">
      <alignment horizontal="right" vertical="top"/>
    </xf>
    <xf numFmtId="164" fontId="3" fillId="2" borderId="0" xfId="4" applyNumberFormat="1" applyFont="1" applyFill="1" applyAlignment="1">
      <alignment horizontal="right" vertical="top"/>
    </xf>
    <xf numFmtId="0" fontId="0" fillId="0" borderId="11" xfId="0" applyBorder="1"/>
    <xf numFmtId="164" fontId="2" fillId="0" borderId="10" xfId="0" applyNumberFormat="1" applyFont="1" applyBorder="1" applyAlignment="1">
      <alignment horizontal="right" vertical="center"/>
    </xf>
    <xf numFmtId="0" fontId="3" fillId="0" borderId="0" xfId="0" applyFont="1" applyAlignment="1">
      <alignment horizontal="left" vertical="center"/>
    </xf>
    <xf numFmtId="164" fontId="2" fillId="0" borderId="1" xfId="0" applyNumberFormat="1" applyFont="1" applyBorder="1"/>
    <xf numFmtId="0" fontId="3" fillId="0" borderId="2" xfId="0" applyFont="1" applyBorder="1" applyAlignment="1">
      <alignment wrapText="1"/>
    </xf>
    <xf numFmtId="164" fontId="3" fillId="0" borderId="2" xfId="0" applyNumberFormat="1" applyFont="1" applyBorder="1"/>
    <xf numFmtId="164" fontId="2" fillId="0" borderId="2" xfId="0" applyNumberFormat="1" applyFont="1" applyBorder="1"/>
    <xf numFmtId="0" fontId="3" fillId="0" borderId="4" xfId="0" applyFont="1" applyBorder="1" applyAlignment="1">
      <alignment wrapText="1"/>
    </xf>
    <xf numFmtId="164" fontId="3" fillId="0" borderId="14" xfId="0" applyNumberFormat="1" applyFont="1" applyBorder="1"/>
    <xf numFmtId="164" fontId="3" fillId="0" borderId="15" xfId="0" applyNumberFormat="1" applyFont="1" applyBorder="1"/>
    <xf numFmtId="164" fontId="10" fillId="0" borderId="0" xfId="0" applyNumberFormat="1" applyFont="1" applyAlignment="1">
      <alignment horizontal="center" vertical="center"/>
    </xf>
    <xf numFmtId="164" fontId="10" fillId="0" borderId="0" xfId="4" applyNumberFormat="1" applyFont="1" applyAlignment="1">
      <alignment horizontal="center" vertical="center"/>
    </xf>
    <xf numFmtId="164" fontId="3" fillId="0" borderId="0" xfId="0" applyNumberFormat="1" applyFont="1" applyAlignment="1">
      <alignment horizontal="left" vertical="center"/>
    </xf>
    <xf numFmtId="0" fontId="10" fillId="0" borderId="0" xfId="0" applyFont="1" applyAlignment="1">
      <alignment horizontal="left" vertical="top" wrapText="1"/>
    </xf>
    <xf numFmtId="166" fontId="2" fillId="0" borderId="0" xfId="2" applyNumberFormat="1" applyFont="1" applyAlignment="1">
      <alignment horizontal="right" vertical="center"/>
    </xf>
    <xf numFmtId="10" fontId="2" fillId="0" borderId="0" xfId="2" applyNumberFormat="1" applyFont="1"/>
    <xf numFmtId="0" fontId="3" fillId="0" borderId="4" xfId="0" applyFont="1" applyBorder="1" applyAlignment="1">
      <alignment horizontal="left" vertical="center"/>
    </xf>
    <xf numFmtId="164" fontId="3" fillId="0" borderId="4" xfId="4" applyNumberFormat="1" applyFont="1" applyBorder="1" applyAlignment="1">
      <alignment horizontal="center"/>
    </xf>
    <xf numFmtId="164" fontId="3" fillId="0" borderId="0" xfId="4" applyNumberFormat="1" applyFont="1" applyAlignment="1">
      <alignment horizontal="center"/>
    </xf>
    <xf numFmtId="165" fontId="3" fillId="0" borderId="0" xfId="4" applyNumberFormat="1" applyFont="1" applyAlignment="1">
      <alignment horizontal="center"/>
    </xf>
    <xf numFmtId="166" fontId="2" fillId="0" borderId="0" xfId="2" applyNumberFormat="1" applyFont="1"/>
    <xf numFmtId="0" fontId="2" fillId="0" borderId="0" xfId="0" applyFont="1" applyAlignment="1">
      <alignment vertical="top" wrapText="1"/>
    </xf>
    <xf numFmtId="164" fontId="3" fillId="0" borderId="4" xfId="4" applyNumberFormat="1" applyFont="1" applyBorder="1" applyAlignment="1">
      <alignment horizontal="left" vertical="center"/>
    </xf>
    <xf numFmtId="165" fontId="3" fillId="0" borderId="0" xfId="4" applyNumberFormat="1" applyFont="1" applyAlignment="1">
      <alignment horizontal="left" vertical="center"/>
    </xf>
    <xf numFmtId="0" fontId="3" fillId="0" borderId="2" xfId="0" applyFont="1" applyBorder="1"/>
    <xf numFmtId="165" fontId="3" fillId="0" borderId="0" xfId="0" applyNumberFormat="1" applyFont="1"/>
    <xf numFmtId="0" fontId="2" fillId="0" borderId="0" xfId="0" applyFont="1" applyAlignment="1">
      <alignment wrapText="1"/>
    </xf>
    <xf numFmtId="164" fontId="3" fillId="0" borderId="4" xfId="0" applyNumberFormat="1" applyFont="1" applyBorder="1" applyAlignment="1">
      <alignment horizontal="left" vertical="center"/>
    </xf>
    <xf numFmtId="165" fontId="3" fillId="0" borderId="0" xfId="0" applyNumberFormat="1" applyFont="1" applyAlignment="1">
      <alignment horizontal="left" vertical="center"/>
    </xf>
    <xf numFmtId="1" fontId="6" fillId="0" borderId="3" xfId="0" applyNumberFormat="1" applyFont="1" applyBorder="1" applyAlignment="1">
      <alignment horizontal="right" vertical="center"/>
    </xf>
    <xf numFmtId="0" fontId="3" fillId="0" borderId="2" xfId="0" applyFont="1" applyBorder="1" applyAlignment="1">
      <alignment horizontal="left" vertical="center"/>
    </xf>
    <xf numFmtId="164" fontId="3" fillId="0" borderId="2" xfId="0" applyNumberFormat="1" applyFont="1" applyBorder="1" applyAlignment="1">
      <alignment horizontal="left" vertical="center"/>
    </xf>
    <xf numFmtId="164" fontId="3" fillId="0" borderId="2" xfId="4" applyNumberFormat="1" applyFont="1" applyBorder="1" applyAlignment="1">
      <alignment horizontal="center"/>
    </xf>
    <xf numFmtId="0" fontId="8" fillId="0" borderId="3" xfId="0" applyFont="1" applyBorder="1" applyAlignment="1">
      <alignment wrapText="1"/>
    </xf>
    <xf numFmtId="0" fontId="12" fillId="0" borderId="0" xfId="6" applyFont="1" applyAlignment="1">
      <alignment vertical="center"/>
    </xf>
    <xf numFmtId="164" fontId="12" fillId="2" borderId="0" xfId="4" applyNumberFormat="1" applyFont="1" applyFill="1" applyAlignment="1">
      <alignment horizontal="right" vertical="center"/>
    </xf>
    <xf numFmtId="164" fontId="12" fillId="0" borderId="0" xfId="4" applyNumberFormat="1" applyFont="1" applyAlignment="1">
      <alignment horizontal="right" vertical="center"/>
    </xf>
    <xf numFmtId="38" fontId="12" fillId="0" borderId="0" xfId="6" applyNumberFormat="1" applyFont="1" applyAlignment="1">
      <alignment vertical="center"/>
    </xf>
    <xf numFmtId="0" fontId="2" fillId="0" borderId="0" xfId="0" applyFont="1" applyAlignment="1">
      <alignment horizontal="left" vertical="center"/>
    </xf>
    <xf numFmtId="164" fontId="2" fillId="0" borderId="0" xfId="0" applyNumberFormat="1" applyFont="1" applyAlignment="1">
      <alignment horizontal="left" vertical="center"/>
    </xf>
    <xf numFmtId="165" fontId="2" fillId="0" borderId="0" xfId="1" applyNumberFormat="1" applyFont="1" applyFill="1" applyBorder="1" applyAlignment="1">
      <alignment horizontal="right" vertical="center"/>
    </xf>
    <xf numFmtId="167" fontId="1" fillId="0" borderId="0" xfId="0" applyNumberFormat="1" applyFont="1"/>
    <xf numFmtId="171" fontId="1" fillId="0" borderId="0" xfId="2" applyNumberFormat="1" applyFont="1"/>
    <xf numFmtId="0" fontId="1" fillId="0" borderId="0" xfId="0" applyFont="1"/>
    <xf numFmtId="165" fontId="1" fillId="0" borderId="0" xfId="0" applyNumberFormat="1" applyFont="1"/>
    <xf numFmtId="0" fontId="11" fillId="2" borderId="0" xfId="0" applyFont="1" applyFill="1"/>
    <xf numFmtId="0" fontId="2" fillId="2" borderId="0" xfId="0" applyFont="1" applyFill="1"/>
    <xf numFmtId="10" fontId="0" fillId="0" borderId="0" xfId="0" applyNumberFormat="1"/>
    <xf numFmtId="0" fontId="8" fillId="2" borderId="16" xfId="0" applyFont="1" applyFill="1" applyBorder="1" applyAlignment="1">
      <alignment horizontal="left" indent="2"/>
    </xf>
    <xf numFmtId="164" fontId="8" fillId="2" borderId="16" xfId="0" applyNumberFormat="1" applyFont="1" applyFill="1" applyBorder="1" applyAlignment="1">
      <alignment horizontal="left" indent="2"/>
    </xf>
    <xf numFmtId="164" fontId="3" fillId="0" borderId="18" xfId="4" applyNumberFormat="1" applyFont="1" applyBorder="1" applyAlignment="1">
      <alignment horizontal="right" vertical="top"/>
    </xf>
    <xf numFmtId="166" fontId="12" fillId="0" borderId="2" xfId="2" applyNumberFormat="1" applyFont="1" applyFill="1" applyBorder="1" applyAlignment="1">
      <alignment horizontal="right" vertical="center"/>
    </xf>
    <xf numFmtId="165" fontId="17" fillId="0" borderId="0" xfId="1" applyNumberFormat="1" applyFont="1" applyFill="1" applyBorder="1" applyAlignment="1">
      <alignment horizontal="left" vertical="center"/>
    </xf>
    <xf numFmtId="165" fontId="12" fillId="0" borderId="0" xfId="1" applyNumberFormat="1" applyFont="1" applyFill="1" applyBorder="1" applyAlignment="1">
      <alignment horizontal="left" vertical="center"/>
    </xf>
    <xf numFmtId="165" fontId="12" fillId="2" borderId="0" xfId="1" applyNumberFormat="1" applyFont="1" applyFill="1" applyBorder="1" applyAlignment="1">
      <alignment horizontal="left" vertical="center"/>
    </xf>
    <xf numFmtId="2" fontId="12" fillId="2" borderId="2" xfId="2" applyNumberFormat="1" applyFont="1" applyFill="1" applyBorder="1" applyAlignment="1">
      <alignment horizontal="right" vertical="center"/>
    </xf>
    <xf numFmtId="164" fontId="9" fillId="0" borderId="0" xfId="4" applyNumberFormat="1" applyFont="1" applyAlignment="1">
      <alignment horizontal="center" vertical="center"/>
    </xf>
    <xf numFmtId="165" fontId="1" fillId="2" borderId="0" xfId="0" applyNumberFormat="1" applyFont="1" applyFill="1"/>
    <xf numFmtId="0" fontId="6" fillId="0" borderId="5" xfId="0" applyFont="1" applyBorder="1" applyAlignment="1">
      <alignment horizontal="right" vertical="center" wrapText="1"/>
    </xf>
    <xf numFmtId="164" fontId="3" fillId="2" borderId="11" xfId="4" applyNumberFormat="1" applyFont="1" applyFill="1" applyBorder="1" applyAlignment="1">
      <alignment horizontal="right" vertical="top"/>
    </xf>
    <xf numFmtId="0" fontId="6" fillId="2" borderId="5" xfId="0" applyFont="1" applyFill="1" applyBorder="1" applyAlignment="1">
      <alignment horizontal="right" vertical="center" wrapText="1"/>
    </xf>
    <xf numFmtId="164" fontId="3" fillId="2" borderId="13" xfId="4" applyNumberFormat="1" applyFont="1" applyFill="1" applyBorder="1" applyAlignment="1">
      <alignment horizontal="right" vertical="top"/>
    </xf>
    <xf numFmtId="164" fontId="3" fillId="2" borderId="18" xfId="4" applyNumberFormat="1" applyFont="1" applyFill="1" applyBorder="1" applyAlignment="1">
      <alignment horizontal="right" vertical="top"/>
    </xf>
    <xf numFmtId="164" fontId="3" fillId="2" borderId="7" xfId="4" applyNumberFormat="1" applyFont="1" applyFill="1" applyBorder="1" applyAlignment="1">
      <alignment horizontal="right" vertical="top"/>
    </xf>
    <xf numFmtId="164" fontId="3" fillId="2" borderId="14" xfId="4" applyNumberFormat="1" applyFont="1" applyFill="1" applyBorder="1" applyAlignment="1">
      <alignment horizontal="right" vertical="top"/>
    </xf>
    <xf numFmtId="164" fontId="3" fillId="2" borderId="19" xfId="4" applyNumberFormat="1" applyFont="1" applyFill="1" applyBorder="1" applyAlignment="1">
      <alignment horizontal="right" vertical="top"/>
    </xf>
    <xf numFmtId="0" fontId="2" fillId="0" borderId="11" xfId="0" applyFont="1" applyBorder="1"/>
    <xf numFmtId="0" fontId="3" fillId="0" borderId="0" xfId="0" applyFont="1" applyBorder="1" applyAlignment="1">
      <alignment horizontal="left" vertical="center"/>
    </xf>
    <xf numFmtId="164" fontId="3" fillId="0" borderId="0" xfId="0" applyNumberFormat="1" applyFont="1" applyBorder="1" applyAlignment="1">
      <alignment horizontal="left" vertical="center"/>
    </xf>
    <xf numFmtId="164" fontId="2" fillId="2" borderId="0" xfId="2" applyNumberFormat="1" applyFont="1" applyFill="1" applyAlignment="1">
      <alignment vertical="center"/>
    </xf>
    <xf numFmtId="43" fontId="3" fillId="0" borderId="0" xfId="0" applyNumberFormat="1" applyFont="1"/>
    <xf numFmtId="175" fontId="3" fillId="0" borderId="0" xfId="0" applyNumberFormat="1" applyFont="1"/>
    <xf numFmtId="0" fontId="2" fillId="0" borderId="0" xfId="0" applyFont="1" applyAlignment="1">
      <alignment horizontal="left" vertical="top" wrapText="1"/>
    </xf>
    <xf numFmtId="0" fontId="3" fillId="2" borderId="0" xfId="0" applyFont="1" applyFill="1" applyBorder="1" applyAlignment="1">
      <alignment vertical="center" wrapText="1"/>
    </xf>
    <xf numFmtId="164" fontId="3" fillId="2" borderId="0" xfId="4" applyNumberFormat="1" applyFont="1" applyFill="1" applyBorder="1" applyAlignment="1">
      <alignment horizontal="right" vertical="top"/>
    </xf>
    <xf numFmtId="0" fontId="12" fillId="0" borderId="0" xfId="0" applyFont="1" applyAlignment="1">
      <alignment horizontal="left" vertical="center" wrapText="1"/>
    </xf>
    <xf numFmtId="164" fontId="12" fillId="0" borderId="0" xfId="4" applyNumberFormat="1" applyFont="1" applyAlignment="1">
      <alignment horizontal="left" vertical="center"/>
    </xf>
    <xf numFmtId="0" fontId="11" fillId="0" borderId="2" xfId="0" applyFont="1" applyBorder="1" applyAlignment="1">
      <alignment horizontal="left" vertical="center" wrapText="1"/>
    </xf>
    <xf numFmtId="164" fontId="11" fillId="0" borderId="2" xfId="0" applyNumberFormat="1" applyFont="1" applyBorder="1" applyAlignment="1">
      <alignment horizontal="center" vertical="center"/>
    </xf>
    <xf numFmtId="164" fontId="11" fillId="0" borderId="2" xfId="4" applyNumberFormat="1" applyFont="1" applyBorder="1" applyAlignment="1">
      <alignment horizontal="center" vertical="center"/>
    </xf>
    <xf numFmtId="0" fontId="11" fillId="0" borderId="0" xfId="0" applyFont="1" applyAlignment="1">
      <alignment horizontal="left" vertical="center"/>
    </xf>
    <xf numFmtId="164" fontId="11" fillId="0" borderId="0" xfId="0" applyNumberFormat="1" applyFont="1" applyAlignment="1">
      <alignment horizontal="left" vertical="center"/>
    </xf>
    <xf numFmtId="0" fontId="11" fillId="0" borderId="0" xfId="0" applyFont="1" applyAlignment="1">
      <alignment horizontal="left" vertical="top" wrapText="1"/>
    </xf>
    <xf numFmtId="0" fontId="12" fillId="0" borderId="0" xfId="0" applyFont="1"/>
    <xf numFmtId="166" fontId="12" fillId="0" borderId="0" xfId="2" applyNumberFormat="1" applyFont="1" applyAlignment="1">
      <alignment horizontal="right" vertical="center"/>
    </xf>
    <xf numFmtId="0" fontId="11" fillId="2" borderId="16" xfId="0" applyFont="1" applyFill="1" applyBorder="1" applyAlignment="1">
      <alignment horizontal="center" vertical="center"/>
    </xf>
    <xf numFmtId="0" fontId="3" fillId="2" borderId="0" xfId="0" applyFont="1" applyFill="1" applyAlignment="1">
      <alignment horizontal="center" vertical="center"/>
    </xf>
    <xf numFmtId="0" fontId="2" fillId="2" borderId="0" xfId="0" applyFont="1" applyFill="1" applyAlignment="1">
      <alignment horizontal="center" vertical="center"/>
    </xf>
    <xf numFmtId="0" fontId="2" fillId="0" borderId="0" xfId="0" applyFont="1" applyAlignment="1">
      <alignment horizontal="center" vertical="center"/>
    </xf>
    <xf numFmtId="164" fontId="2" fillId="0" borderId="0" xfId="4" applyNumberFormat="1" applyFont="1" applyAlignment="1">
      <alignment horizontal="center" vertical="center"/>
    </xf>
    <xf numFmtId="164" fontId="3" fillId="0" borderId="17" xfId="4" applyNumberFormat="1" applyFont="1" applyBorder="1" applyAlignment="1">
      <alignment horizontal="center" vertical="center"/>
    </xf>
    <xf numFmtId="0" fontId="2" fillId="2" borderId="17" xfId="0" applyFont="1" applyFill="1" applyBorder="1" applyAlignment="1">
      <alignment horizontal="center" vertical="center"/>
    </xf>
    <xf numFmtId="0" fontId="8" fillId="0" borderId="0" xfId="0" applyFont="1" applyBorder="1"/>
    <xf numFmtId="14" fontId="6" fillId="0" borderId="0" xfId="0" applyNumberFormat="1" applyFont="1" applyBorder="1" applyAlignment="1">
      <alignment horizontal="right" vertical="center"/>
    </xf>
    <xf numFmtId="0" fontId="3" fillId="0" borderId="0" xfId="0" applyFont="1" applyBorder="1" applyAlignment="1">
      <alignment vertical="center"/>
    </xf>
    <xf numFmtId="164" fontId="3" fillId="0" borderId="0" xfId="2" applyNumberFormat="1" applyFont="1" applyBorder="1" applyAlignment="1">
      <alignment vertical="center"/>
    </xf>
    <xf numFmtId="0" fontId="2" fillId="0" borderId="0" xfId="0" applyFont="1" applyFill="1" applyBorder="1" applyAlignment="1">
      <alignment horizontal="left" vertical="top" wrapText="1"/>
    </xf>
    <xf numFmtId="0" fontId="2" fillId="0" borderId="0" xfId="0" applyFont="1" applyAlignment="1">
      <alignment horizontal="left" vertical="top" wrapText="1"/>
    </xf>
    <xf numFmtId="0" fontId="6" fillId="2" borderId="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0" fillId="0" borderId="0" xfId="0" applyFont="1" applyAlignment="1">
      <alignment horizontal="left" vertical="top" wrapText="1"/>
    </xf>
    <xf numFmtId="0" fontId="2" fillId="0" borderId="0" xfId="0" applyFont="1" applyBorder="1" applyAlignment="1">
      <alignment horizontal="left" vertical="center" wrapText="1"/>
    </xf>
  </cellXfs>
  <cellStyles count="8">
    <cellStyle name="=C:\WINNT35\SYSTEM32\COMMAND.COM" xfId="3" xr:uid="{24DA755B-C580-49CD-A1F9-AD8E3CC48636}"/>
    <cellStyle name="Comma 2" xfId="5" xr:uid="{B92375D6-F96C-479A-B142-139FF2FB5582}"/>
    <cellStyle name="Comma 4" xfId="7" xr:uid="{2A4C7BCC-0590-44A4-B3C7-6E8C7CDEA973}"/>
    <cellStyle name="Komma" xfId="1" builtinId="3"/>
    <cellStyle name="Komma 2" xfId="4" xr:uid="{DA469C91-C86B-44BC-B90E-787307BD3A79}"/>
    <cellStyle name="Normal" xfId="0" builtinId="0"/>
    <cellStyle name="Normal 3 2 5" xfId="6" xr:uid="{ADAEBFE4-B2AD-49BB-9822-E77CE5EB7326}"/>
    <cellStyle name="Pros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7527D-CAF0-4FD8-B208-5C4B7B79E5E1}">
  <dimension ref="A1:N60"/>
  <sheetViews>
    <sheetView zoomScale="80" zoomScaleNormal="80" workbookViewId="0">
      <selection activeCell="D21" sqref="D21"/>
    </sheetView>
  </sheetViews>
  <sheetFormatPr baseColWidth="10" defaultColWidth="11.42578125" defaultRowHeight="15" x14ac:dyDescent="0.25"/>
  <cols>
    <col min="1" max="1" width="50.42578125" style="17" bestFit="1" customWidth="1"/>
    <col min="2" max="6" width="13.42578125" style="17" bestFit="1" customWidth="1"/>
    <col min="7" max="8" width="14.42578125" style="17" bestFit="1" customWidth="1"/>
    <col min="9" max="10" width="14.42578125" style="17" customWidth="1"/>
    <col min="11" max="11" width="11.42578125" style="17"/>
    <col min="12" max="13" width="12.85546875" style="17" bestFit="1" customWidth="1"/>
    <col min="14" max="16384" width="11.42578125" style="17"/>
  </cols>
  <sheetData>
    <row r="1" spans="1:14" x14ac:dyDescent="0.25">
      <c r="B1" s="51" t="s">
        <v>20</v>
      </c>
      <c r="C1" s="51" t="s">
        <v>20</v>
      </c>
      <c r="D1" s="51" t="s">
        <v>20</v>
      </c>
      <c r="E1" s="51" t="s">
        <v>20</v>
      </c>
      <c r="F1" s="51" t="s">
        <v>20</v>
      </c>
      <c r="G1" s="51" t="s">
        <v>20</v>
      </c>
      <c r="H1" s="51" t="s">
        <v>20</v>
      </c>
      <c r="I1" s="51" t="s">
        <v>20</v>
      </c>
      <c r="J1" s="51" t="s">
        <v>20</v>
      </c>
      <c r="L1" s="51" t="s">
        <v>0</v>
      </c>
      <c r="M1" s="51" t="s">
        <v>0</v>
      </c>
    </row>
    <row r="2" spans="1:14" x14ac:dyDescent="0.25">
      <c r="B2" s="51">
        <v>2018</v>
      </c>
      <c r="C2" s="51">
        <v>2018</v>
      </c>
      <c r="D2" s="51">
        <v>2018</v>
      </c>
      <c r="E2" s="51">
        <v>2018</v>
      </c>
      <c r="F2" s="51">
        <v>2019</v>
      </c>
      <c r="G2" s="51">
        <v>2019</v>
      </c>
      <c r="H2" s="51">
        <v>2019</v>
      </c>
      <c r="I2" s="51">
        <v>2019</v>
      </c>
      <c r="J2" s="51">
        <v>2020</v>
      </c>
      <c r="L2" s="51">
        <v>2018</v>
      </c>
      <c r="M2" s="51">
        <v>2019</v>
      </c>
    </row>
    <row r="3" spans="1:14" ht="15.75" thickBot="1" x14ac:dyDescent="0.3">
      <c r="A3" s="188" t="s">
        <v>222</v>
      </c>
      <c r="B3" s="52" t="s">
        <v>250</v>
      </c>
      <c r="C3" s="52" t="s">
        <v>2</v>
      </c>
      <c r="D3" s="52" t="s">
        <v>1</v>
      </c>
      <c r="E3" s="52" t="s">
        <v>251</v>
      </c>
      <c r="F3" s="52" t="s">
        <v>250</v>
      </c>
      <c r="G3" s="52" t="s">
        <v>2</v>
      </c>
      <c r="H3" s="52" t="s">
        <v>1</v>
      </c>
      <c r="I3" s="52" t="s">
        <v>251</v>
      </c>
      <c r="J3" s="52" t="s">
        <v>250</v>
      </c>
      <c r="L3" s="52"/>
      <c r="M3" s="52"/>
    </row>
    <row r="4" spans="1:14" x14ac:dyDescent="0.25">
      <c r="A4" s="1" t="s">
        <v>114</v>
      </c>
      <c r="B4" s="1">
        <v>233.73393696999997</v>
      </c>
      <c r="C4" s="1">
        <v>265.24375526999995</v>
      </c>
      <c r="D4" s="1">
        <v>289.9310576200001</v>
      </c>
      <c r="E4" s="1">
        <v>311.51427267999998</v>
      </c>
      <c r="F4" s="1">
        <v>310.15266901999996</v>
      </c>
      <c r="G4" s="1">
        <v>316.69770798000008</v>
      </c>
      <c r="H4" s="1">
        <v>322.55738497999999</v>
      </c>
      <c r="I4" s="1">
        <v>333.06067013000006</v>
      </c>
      <c r="J4" s="1">
        <v>326.41035160000001</v>
      </c>
      <c r="L4" s="1">
        <f>SUM(B4:E4)</f>
        <v>1100.4230225399999</v>
      </c>
      <c r="M4" s="1">
        <f>SUM(F4:I4)</f>
        <v>1282.4684321100001</v>
      </c>
      <c r="N4" s="53"/>
    </row>
    <row r="5" spans="1:14" x14ac:dyDescent="0.25">
      <c r="A5" s="1" t="s">
        <v>252</v>
      </c>
      <c r="B5" s="1">
        <v>-26.230834389999998</v>
      </c>
      <c r="C5" s="1">
        <v>-34.339632109999997</v>
      </c>
      <c r="D5" s="1">
        <v>-40.295856379999996</v>
      </c>
      <c r="E5" s="1">
        <v>-40.437774529999999</v>
      </c>
      <c r="F5" s="1">
        <v>-46.041721259999996</v>
      </c>
      <c r="G5" s="1">
        <v>-41.723515030000002</v>
      </c>
      <c r="H5" s="1">
        <v>-40.194429939999999</v>
      </c>
      <c r="I5" s="1">
        <v>-39.239750059999999</v>
      </c>
      <c r="J5" s="1">
        <v>-40.489253720000001</v>
      </c>
      <c r="L5" s="1">
        <f t="shared" ref="L5:L26" si="0">SUM(B5:E5)</f>
        <v>-141.30409741</v>
      </c>
      <c r="M5" s="1">
        <f t="shared" ref="M5:M26" si="1">SUM(F5:I5)</f>
        <v>-167.19941628999999</v>
      </c>
      <c r="N5" s="53"/>
    </row>
    <row r="6" spans="1:14" x14ac:dyDescent="0.25">
      <c r="A6" s="54" t="s">
        <v>172</v>
      </c>
      <c r="B6" s="54">
        <v>207.50310257999999</v>
      </c>
      <c r="C6" s="54">
        <v>230.90412315999995</v>
      </c>
      <c r="D6" s="54">
        <v>249.63520124000007</v>
      </c>
      <c r="E6" s="54">
        <v>271.07649815000002</v>
      </c>
      <c r="F6" s="54">
        <v>264.11094775999993</v>
      </c>
      <c r="G6" s="54">
        <v>274.97419295000003</v>
      </c>
      <c r="H6" s="54">
        <v>282.36295503999997</v>
      </c>
      <c r="I6" s="54">
        <v>293.82092007000006</v>
      </c>
      <c r="J6" s="54">
        <v>285.92109787999999</v>
      </c>
      <c r="L6" s="54">
        <f t="shared" si="0"/>
        <v>959.11892513000009</v>
      </c>
      <c r="M6" s="54">
        <f t="shared" si="1"/>
        <v>1115.2690158199998</v>
      </c>
      <c r="N6" s="53"/>
    </row>
    <row r="7" spans="1:14" x14ac:dyDescent="0.25">
      <c r="A7" s="55"/>
      <c r="B7" s="55"/>
      <c r="C7" s="55"/>
      <c r="D7" s="55"/>
      <c r="E7" s="55"/>
      <c r="F7" s="55"/>
      <c r="G7" s="55"/>
      <c r="H7" s="55"/>
      <c r="I7" s="55"/>
      <c r="J7" s="55"/>
      <c r="L7" s="55"/>
      <c r="M7" s="55"/>
      <c r="N7" s="53"/>
    </row>
    <row r="8" spans="1:14" x14ac:dyDescent="0.25">
      <c r="A8" s="1" t="s">
        <v>115</v>
      </c>
      <c r="B8" s="1">
        <v>28.826192129999995</v>
      </c>
      <c r="C8" s="1">
        <v>34.388705799999997</v>
      </c>
      <c r="D8" s="1">
        <v>41.64606530999999</v>
      </c>
      <c r="E8" s="1">
        <v>43.377126389999994</v>
      </c>
      <c r="F8" s="1">
        <v>44.644735000000011</v>
      </c>
      <c r="G8" s="1">
        <v>41.989763459999999</v>
      </c>
      <c r="H8" s="1">
        <v>42.486276119999992</v>
      </c>
      <c r="I8" s="1">
        <v>43.235542409999994</v>
      </c>
      <c r="J8" s="1">
        <v>40.811764690000004</v>
      </c>
      <c r="L8" s="1">
        <f t="shared" si="0"/>
        <v>148.23808962999999</v>
      </c>
      <c r="M8" s="1">
        <f t="shared" si="1"/>
        <v>172.35631698999998</v>
      </c>
      <c r="N8" s="53"/>
    </row>
    <row r="9" spans="1:14" x14ac:dyDescent="0.25">
      <c r="A9" s="1" t="s">
        <v>253</v>
      </c>
      <c r="B9" s="1">
        <v>-14.961296439999996</v>
      </c>
      <c r="C9" s="1">
        <v>-20.22674147</v>
      </c>
      <c r="D9" s="1">
        <v>-20.285959519999995</v>
      </c>
      <c r="E9" s="1">
        <v>-18.694393860000005</v>
      </c>
      <c r="F9" s="1">
        <v>-24.929711659999999</v>
      </c>
      <c r="G9" s="1">
        <v>-24.203628690000002</v>
      </c>
      <c r="H9" s="1">
        <v>-28.189438810000002</v>
      </c>
      <c r="I9" s="1">
        <v>-36.460859780000007</v>
      </c>
      <c r="J9" s="1">
        <v>-36.327254969999998</v>
      </c>
      <c r="L9" s="1">
        <f t="shared" si="0"/>
        <v>-74.168391290000002</v>
      </c>
      <c r="M9" s="1">
        <f t="shared" si="1"/>
        <v>-113.78363894</v>
      </c>
      <c r="N9" s="53"/>
    </row>
    <row r="10" spans="1:14" x14ac:dyDescent="0.25">
      <c r="A10" s="54" t="s">
        <v>179</v>
      </c>
      <c r="B10" s="54">
        <v>13.864895689999999</v>
      </c>
      <c r="C10" s="54">
        <v>14.161964329999995</v>
      </c>
      <c r="D10" s="54">
        <v>21.360105789999995</v>
      </c>
      <c r="E10" s="54">
        <v>24.682732529999985</v>
      </c>
      <c r="F10" s="54">
        <v>19.715023340000009</v>
      </c>
      <c r="G10" s="54">
        <v>17.78613477</v>
      </c>
      <c r="H10" s="54">
        <v>14.296837309999992</v>
      </c>
      <c r="I10" s="54">
        <v>6.7746826299999885</v>
      </c>
      <c r="J10" s="54">
        <v>4.4845097200000055</v>
      </c>
      <c r="L10" s="54">
        <f t="shared" si="0"/>
        <v>74.069698339999974</v>
      </c>
      <c r="M10" s="54">
        <f t="shared" si="1"/>
        <v>58.572678049999986</v>
      </c>
      <c r="N10" s="53"/>
    </row>
    <row r="11" spans="1:14" x14ac:dyDescent="0.25">
      <c r="A11" s="56"/>
      <c r="B11" s="55"/>
      <c r="C11" s="55"/>
      <c r="D11" s="55"/>
      <c r="E11" s="55"/>
      <c r="F11" s="55"/>
      <c r="G11" s="55"/>
      <c r="H11" s="55"/>
      <c r="I11" s="55"/>
      <c r="J11" s="55"/>
      <c r="L11" s="56"/>
      <c r="M11" s="56"/>
      <c r="N11" s="53"/>
    </row>
    <row r="12" spans="1:14" x14ac:dyDescent="0.25">
      <c r="A12" s="1" t="s">
        <v>254</v>
      </c>
      <c r="B12" s="1">
        <v>-1.2209560699999999</v>
      </c>
      <c r="C12" s="1">
        <v>-0.21776011000000001</v>
      </c>
      <c r="D12" s="1">
        <v>-0.81694232999999983</v>
      </c>
      <c r="E12" s="1">
        <v>0.43090246999999954</v>
      </c>
      <c r="F12" s="1">
        <v>-1.0016896400000002</v>
      </c>
      <c r="G12" s="1">
        <v>2.4613112899999998</v>
      </c>
      <c r="H12" s="1">
        <v>-1.9617846000000008</v>
      </c>
      <c r="I12" s="1">
        <v>2.2178770500000002</v>
      </c>
      <c r="J12" s="1">
        <v>0.15766255999999995</v>
      </c>
      <c r="L12" s="1">
        <f t="shared" si="0"/>
        <v>-1.8247560400000005</v>
      </c>
      <c r="M12" s="1">
        <f t="shared" si="1"/>
        <v>1.7157140999999991</v>
      </c>
      <c r="N12" s="53"/>
    </row>
    <row r="13" spans="1:14" x14ac:dyDescent="0.25">
      <c r="A13" s="54" t="s">
        <v>255</v>
      </c>
      <c r="B13" s="54">
        <v>220.14704219999999</v>
      </c>
      <c r="C13" s="54">
        <v>244.84832737999994</v>
      </c>
      <c r="D13" s="54">
        <v>270.17836470000009</v>
      </c>
      <c r="E13" s="54">
        <v>296.19013314999995</v>
      </c>
      <c r="F13" s="54">
        <v>282.82428145999995</v>
      </c>
      <c r="G13" s="54">
        <v>295.22163901000005</v>
      </c>
      <c r="H13" s="54">
        <v>294.69800774999993</v>
      </c>
      <c r="I13" s="54">
        <v>302.81347975000006</v>
      </c>
      <c r="J13" s="54">
        <v>290.56327016</v>
      </c>
      <c r="L13" s="54">
        <f t="shared" si="0"/>
        <v>1031.36386743</v>
      </c>
      <c r="M13" s="54">
        <f t="shared" si="1"/>
        <v>1175.55740797</v>
      </c>
      <c r="N13" s="53"/>
    </row>
    <row r="14" spans="1:14" x14ac:dyDescent="0.25">
      <c r="A14" s="57"/>
      <c r="B14" s="57"/>
      <c r="C14" s="57"/>
      <c r="D14" s="57"/>
      <c r="E14" s="57"/>
      <c r="F14" s="57"/>
      <c r="G14" s="57"/>
      <c r="H14" s="57"/>
      <c r="I14" s="57"/>
      <c r="J14" s="57"/>
      <c r="L14" s="57"/>
      <c r="M14" s="57"/>
      <c r="N14" s="53"/>
    </row>
    <row r="15" spans="1:14" x14ac:dyDescent="0.25">
      <c r="A15" s="1" t="s">
        <v>256</v>
      </c>
      <c r="B15" s="1">
        <v>-24.87273642000001</v>
      </c>
      <c r="C15" s="1">
        <v>-29.61450206</v>
      </c>
      <c r="D15" s="1">
        <v>-24.752564329999995</v>
      </c>
      <c r="E15" s="1">
        <v>-29.87553063</v>
      </c>
      <c r="F15" s="1">
        <v>-31.661911410000005</v>
      </c>
      <c r="G15" s="1">
        <v>-35.31939706</v>
      </c>
      <c r="H15" s="1">
        <v>-33.533647429999995</v>
      </c>
      <c r="I15" s="1">
        <v>-34.872832639999984</v>
      </c>
      <c r="J15" s="1">
        <v>-36.166937799999999</v>
      </c>
      <c r="L15" s="1">
        <f t="shared" si="0"/>
        <v>-109.11533344</v>
      </c>
      <c r="M15" s="1">
        <f t="shared" si="1"/>
        <v>-135.38778853999997</v>
      </c>
      <c r="N15" s="53"/>
    </row>
    <row r="16" spans="1:14" x14ac:dyDescent="0.25">
      <c r="A16" s="1" t="s">
        <v>257</v>
      </c>
      <c r="B16" s="1">
        <v>-40.127561820000004</v>
      </c>
      <c r="C16" s="1">
        <v>-38.852388699999999</v>
      </c>
      <c r="D16" s="1">
        <v>-47.078094339999993</v>
      </c>
      <c r="E16" s="1">
        <v>-44.322882849999999</v>
      </c>
      <c r="F16" s="1">
        <v>-49.504853789999999</v>
      </c>
      <c r="G16" s="1">
        <v>-44.813582449999998</v>
      </c>
      <c r="H16" s="1">
        <v>-45.806918629999998</v>
      </c>
      <c r="I16" s="1">
        <v>-32.25116165</v>
      </c>
      <c r="J16" s="1">
        <v>-29.414851420000002</v>
      </c>
      <c r="L16" s="1">
        <f t="shared" si="0"/>
        <v>-170.38092770999998</v>
      </c>
      <c r="M16" s="1">
        <f t="shared" si="1"/>
        <v>-172.37651652</v>
      </c>
      <c r="N16" s="53"/>
    </row>
    <row r="17" spans="1:14" x14ac:dyDescent="0.25">
      <c r="A17" s="58" t="s">
        <v>180</v>
      </c>
      <c r="B17" s="58">
        <v>-27.20604084</v>
      </c>
      <c r="C17" s="58">
        <v>-25.193534370000002</v>
      </c>
      <c r="D17" s="58">
        <v>-31.149612210000004</v>
      </c>
      <c r="E17" s="58">
        <v>-23.671846109999997</v>
      </c>
      <c r="F17" s="58">
        <v>-28.64832049</v>
      </c>
      <c r="G17" s="58">
        <v>-23.581503300000005</v>
      </c>
      <c r="H17" s="58">
        <v>-20.897250610000004</v>
      </c>
      <c r="I17" s="58">
        <v>-10.86928022</v>
      </c>
      <c r="J17" s="58">
        <v>-4.3143897200000003</v>
      </c>
      <c r="L17" s="58">
        <f t="shared" si="0"/>
        <v>-107.22103353</v>
      </c>
      <c r="M17" s="58">
        <f t="shared" si="1"/>
        <v>-83.996354620000005</v>
      </c>
      <c r="N17" s="53"/>
    </row>
    <row r="18" spans="1:14" x14ac:dyDescent="0.25">
      <c r="A18" s="54" t="s">
        <v>258</v>
      </c>
      <c r="B18" s="54">
        <v>-65.000298240000006</v>
      </c>
      <c r="C18" s="54">
        <v>-68.466890759999998</v>
      </c>
      <c r="D18" s="54">
        <v>-71.830658669999991</v>
      </c>
      <c r="E18" s="54">
        <v>-74.198413479999999</v>
      </c>
      <c r="F18" s="54">
        <v>-81.1667652</v>
      </c>
      <c r="G18" s="54">
        <v>-80.132979509999998</v>
      </c>
      <c r="H18" s="54">
        <v>-79.34056606</v>
      </c>
      <c r="I18" s="54">
        <v>-67.123994289999985</v>
      </c>
      <c r="J18" s="54">
        <v>-65.581789220000005</v>
      </c>
      <c r="L18" s="54">
        <f t="shared" si="0"/>
        <v>-279.49626115000001</v>
      </c>
      <c r="M18" s="54">
        <f t="shared" si="1"/>
        <v>-307.76430505999997</v>
      </c>
      <c r="N18" s="53"/>
    </row>
    <row r="19" spans="1:14" x14ac:dyDescent="0.25">
      <c r="A19" s="57"/>
      <c r="B19" s="57"/>
      <c r="C19" s="57"/>
      <c r="D19" s="57"/>
      <c r="E19" s="57"/>
      <c r="F19" s="57"/>
      <c r="G19" s="57"/>
      <c r="H19" s="57"/>
      <c r="I19" s="57"/>
      <c r="J19" s="57"/>
      <c r="K19" s="17" t="s">
        <v>3</v>
      </c>
      <c r="L19" s="57"/>
      <c r="M19" s="57"/>
      <c r="N19" s="53"/>
    </row>
    <row r="20" spans="1:14" x14ac:dyDescent="0.25">
      <c r="A20" s="1" t="s">
        <v>226</v>
      </c>
      <c r="B20" s="1">
        <v>-5.6062430000000001</v>
      </c>
      <c r="C20" s="1">
        <v>-6.7936140000000016</v>
      </c>
      <c r="D20" s="1">
        <v>-7.8446685000000018</v>
      </c>
      <c r="E20" s="1">
        <v>-8.4793731000000001</v>
      </c>
      <c r="F20" s="1">
        <v>-11.816524279999999</v>
      </c>
      <c r="G20" s="1">
        <v>-12.787190280000003</v>
      </c>
      <c r="H20" s="1">
        <v>-14.298263279999999</v>
      </c>
      <c r="I20" s="1">
        <v>-16.000922280000001</v>
      </c>
      <c r="J20" s="1">
        <v>-17.12348712</v>
      </c>
      <c r="L20" s="1">
        <f t="shared" si="0"/>
        <v>-28.723898600000002</v>
      </c>
      <c r="M20" s="1">
        <f t="shared" si="1"/>
        <v>-54.902900119999998</v>
      </c>
      <c r="N20" s="53"/>
    </row>
    <row r="21" spans="1:14" x14ac:dyDescent="0.25">
      <c r="A21" s="1" t="s">
        <v>259</v>
      </c>
      <c r="B21" s="1">
        <v>-6.5604444800000001</v>
      </c>
      <c r="C21" s="1">
        <v>-6.9630903800000015</v>
      </c>
      <c r="D21" s="1">
        <v>-6.6306318599999994</v>
      </c>
      <c r="E21" s="1">
        <v>-10.870160580000002</v>
      </c>
      <c r="F21" s="1">
        <v>-15.22048141</v>
      </c>
      <c r="G21" s="1">
        <v>-35.24812876</v>
      </c>
      <c r="H21" s="1">
        <v>-12.214944920000001</v>
      </c>
      <c r="I21" s="1">
        <v>-16.351182430000001</v>
      </c>
      <c r="J21" s="1">
        <v>-14.291026799999999</v>
      </c>
      <c r="L21" s="1">
        <f t="shared" si="0"/>
        <v>-31.024327300000003</v>
      </c>
      <c r="M21" s="1">
        <f t="shared" si="1"/>
        <v>-79.034737519999993</v>
      </c>
      <c r="N21" s="53"/>
    </row>
    <row r="22" spans="1:14" x14ac:dyDescent="0.25">
      <c r="A22" s="54" t="s">
        <v>260</v>
      </c>
      <c r="B22" s="54">
        <v>-77.166985720000014</v>
      </c>
      <c r="C22" s="54">
        <v>-82.223595139999986</v>
      </c>
      <c r="D22" s="54">
        <v>-86.305959029999983</v>
      </c>
      <c r="E22" s="54">
        <v>-93.547947159999993</v>
      </c>
      <c r="F22" s="54">
        <v>-108.20377089</v>
      </c>
      <c r="G22" s="54">
        <v>-128.16829855</v>
      </c>
      <c r="H22" s="54">
        <v>-105.85377425999999</v>
      </c>
      <c r="I22" s="54">
        <v>-99.476098999999991</v>
      </c>
      <c r="J22" s="54">
        <v>-96.996303140000009</v>
      </c>
      <c r="K22" s="59" t="s">
        <v>3</v>
      </c>
      <c r="L22" s="54">
        <f t="shared" si="0"/>
        <v>-339.24448704999998</v>
      </c>
      <c r="M22" s="54">
        <f t="shared" si="1"/>
        <v>-441.70194270000002</v>
      </c>
      <c r="N22" s="53"/>
    </row>
    <row r="23" spans="1:14" x14ac:dyDescent="0.25">
      <c r="A23" s="1" t="s">
        <v>18</v>
      </c>
      <c r="B23" s="1">
        <v>-46.615685499999991</v>
      </c>
      <c r="C23" s="1">
        <v>-46.406756420000001</v>
      </c>
      <c r="D23" s="1">
        <v>-83.011138089999974</v>
      </c>
      <c r="E23" s="1">
        <v>-72.99025168</v>
      </c>
      <c r="F23" s="1">
        <v>-72.33973622000002</v>
      </c>
      <c r="G23" s="1">
        <v>-78.462860580000012</v>
      </c>
      <c r="H23" s="1">
        <v>-81.786848280000001</v>
      </c>
      <c r="I23" s="1">
        <v>-221.69314598012929</v>
      </c>
      <c r="J23" s="1">
        <v>-132.21235442</v>
      </c>
      <c r="L23" s="1">
        <f t="shared" si="0"/>
        <v>-249.02383168999998</v>
      </c>
      <c r="M23" s="1">
        <f t="shared" si="1"/>
        <v>-454.28259106012933</v>
      </c>
      <c r="N23" s="53"/>
    </row>
    <row r="24" spans="1:14" x14ac:dyDescent="0.25">
      <c r="A24" s="2" t="s">
        <v>224</v>
      </c>
      <c r="B24" s="2">
        <v>96.364370979999975</v>
      </c>
      <c r="C24" s="2">
        <v>116.21797581999996</v>
      </c>
      <c r="D24" s="2">
        <v>100.86126758000015</v>
      </c>
      <c r="E24" s="2">
        <v>129.65193430999997</v>
      </c>
      <c r="F24" s="2">
        <v>102.28077434999993</v>
      </c>
      <c r="G24" s="2">
        <v>88.590479880000032</v>
      </c>
      <c r="H24" s="2">
        <v>107.05738520999995</v>
      </c>
      <c r="I24" s="2">
        <v>-18.355765230129212</v>
      </c>
      <c r="J24" s="2">
        <v>61.354612599999989</v>
      </c>
      <c r="L24" s="2">
        <f t="shared" si="0"/>
        <v>443.0955486900001</v>
      </c>
      <c r="M24" s="2">
        <f t="shared" si="1"/>
        <v>279.57287420987069</v>
      </c>
      <c r="N24" s="53"/>
    </row>
    <row r="25" spans="1:14" x14ac:dyDescent="0.25">
      <c r="A25" s="1" t="s">
        <v>261</v>
      </c>
      <c r="B25" s="1">
        <v>-24.846544340000001</v>
      </c>
      <c r="C25" s="1">
        <v>-28.58403796</v>
      </c>
      <c r="D25" s="1">
        <v>-25.800458899999999</v>
      </c>
      <c r="E25" s="1">
        <v>-32.787307640000002</v>
      </c>
      <c r="F25" s="1">
        <v>-25.874914839999999</v>
      </c>
      <c r="G25" s="1">
        <v>-27.205995729999998</v>
      </c>
      <c r="H25" s="1">
        <v>-26.581303069999997</v>
      </c>
      <c r="I25" s="1">
        <v>2.9628504325323304</v>
      </c>
      <c r="J25" s="1">
        <v>-15.409790640000001</v>
      </c>
      <c r="L25" s="1">
        <f t="shared" si="0"/>
        <v>-112.01834883999999</v>
      </c>
      <c r="M25" s="1">
        <f t="shared" si="1"/>
        <v>-76.69936320746767</v>
      </c>
      <c r="N25" s="53"/>
    </row>
    <row r="26" spans="1:14" x14ac:dyDescent="0.25">
      <c r="A26" s="54" t="s">
        <v>6</v>
      </c>
      <c r="B26" s="54">
        <v>71.517826639999981</v>
      </c>
      <c r="C26" s="54">
        <v>87.633937859999961</v>
      </c>
      <c r="D26" s="54">
        <v>75.06080868000015</v>
      </c>
      <c r="E26" s="54">
        <v>96.864626669999964</v>
      </c>
      <c r="F26" s="54">
        <v>76.405859509999942</v>
      </c>
      <c r="G26" s="54">
        <v>61.384484150000034</v>
      </c>
      <c r="H26" s="54">
        <v>80.47608213999996</v>
      </c>
      <c r="I26" s="54">
        <v>-15.39291479759688</v>
      </c>
      <c r="J26" s="54">
        <v>45.944821959999985</v>
      </c>
      <c r="L26" s="54">
        <f t="shared" si="0"/>
        <v>331.07719985000006</v>
      </c>
      <c r="M26" s="54">
        <f t="shared" si="1"/>
        <v>202.87351100240303</v>
      </c>
      <c r="N26" s="53"/>
    </row>
    <row r="27" spans="1:14" x14ac:dyDescent="0.25">
      <c r="A27" s="60"/>
      <c r="B27" s="61"/>
      <c r="C27" s="61"/>
      <c r="D27" s="61"/>
      <c r="E27" s="61"/>
      <c r="F27" s="61"/>
      <c r="G27" s="61"/>
      <c r="H27" s="61"/>
      <c r="I27" s="61"/>
      <c r="J27" s="61"/>
      <c r="L27" s="60"/>
      <c r="M27" s="60"/>
    </row>
    <row r="28" spans="1:14" x14ac:dyDescent="0.25">
      <c r="A28" s="62"/>
      <c r="B28" s="63"/>
      <c r="C28" s="62"/>
      <c r="D28" s="62"/>
      <c r="E28" s="62"/>
      <c r="F28" s="62"/>
      <c r="G28" s="62"/>
      <c r="H28" s="62"/>
      <c r="I28" s="62"/>
      <c r="J28" s="62"/>
      <c r="L28" s="62"/>
      <c r="M28" s="62"/>
    </row>
    <row r="29" spans="1:14" x14ac:dyDescent="0.25">
      <c r="A29" s="62"/>
      <c r="B29" s="51" t="s">
        <v>20</v>
      </c>
      <c r="C29" s="51" t="s">
        <v>20</v>
      </c>
      <c r="D29" s="51" t="s">
        <v>20</v>
      </c>
      <c r="E29" s="51" t="s">
        <v>20</v>
      </c>
      <c r="F29" s="51" t="s">
        <v>20</v>
      </c>
      <c r="G29" s="51" t="s">
        <v>20</v>
      </c>
      <c r="H29" s="51" t="s">
        <v>20</v>
      </c>
      <c r="I29" s="51" t="s">
        <v>20</v>
      </c>
      <c r="J29" s="51" t="s">
        <v>20</v>
      </c>
      <c r="L29" s="51" t="s">
        <v>0</v>
      </c>
      <c r="M29" s="51" t="s">
        <v>0</v>
      </c>
    </row>
    <row r="30" spans="1:14" x14ac:dyDescent="0.25">
      <c r="A30" s="42"/>
      <c r="B30" s="51">
        <v>2018</v>
      </c>
      <c r="C30" s="51">
        <v>2018</v>
      </c>
      <c r="D30" s="51">
        <v>2018</v>
      </c>
      <c r="E30" s="51">
        <v>2018</v>
      </c>
      <c r="F30" s="51">
        <v>2019</v>
      </c>
      <c r="G30" s="51">
        <v>2019</v>
      </c>
      <c r="H30" s="51">
        <v>2019</v>
      </c>
      <c r="I30" s="51">
        <v>2019</v>
      </c>
      <c r="J30" s="51">
        <v>2020</v>
      </c>
      <c r="L30" s="51">
        <v>2018</v>
      </c>
      <c r="M30" s="51">
        <v>2019</v>
      </c>
    </row>
    <row r="31" spans="1:14" ht="15.75" thickBot="1" x14ac:dyDescent="0.3">
      <c r="A31" s="189" t="s">
        <v>222</v>
      </c>
      <c r="B31" s="52" t="s">
        <v>250</v>
      </c>
      <c r="C31" s="52" t="s">
        <v>2</v>
      </c>
      <c r="D31" s="52" t="s">
        <v>1</v>
      </c>
      <c r="E31" s="52" t="s">
        <v>251</v>
      </c>
      <c r="F31" s="52" t="s">
        <v>250</v>
      </c>
      <c r="G31" s="52" t="s">
        <v>2</v>
      </c>
      <c r="H31" s="52" t="s">
        <v>1</v>
      </c>
      <c r="I31" s="52" t="s">
        <v>251</v>
      </c>
      <c r="J31" s="52" t="s">
        <v>250</v>
      </c>
      <c r="L31" s="64"/>
      <c r="M31" s="64"/>
    </row>
    <row r="32" spans="1:14" x14ac:dyDescent="0.25">
      <c r="A32" s="65" t="s">
        <v>262</v>
      </c>
      <c r="B32" s="65"/>
      <c r="C32" s="65"/>
      <c r="D32" s="65"/>
      <c r="E32" s="65"/>
      <c r="F32" s="65"/>
      <c r="G32" s="65"/>
      <c r="H32" s="65"/>
      <c r="I32" s="65"/>
      <c r="J32" s="65"/>
      <c r="L32" s="65"/>
      <c r="M32" s="65"/>
    </row>
    <row r="33" spans="1:14" x14ac:dyDescent="0.25">
      <c r="A33" s="66" t="s">
        <v>131</v>
      </c>
      <c r="B33" s="66">
        <v>490.17399999999998</v>
      </c>
      <c r="C33" s="66">
        <v>811.827</v>
      </c>
      <c r="D33" s="66">
        <v>1095.367</v>
      </c>
      <c r="E33" s="66">
        <v>1232.3520000000001</v>
      </c>
      <c r="F33" s="66">
        <v>1059.817</v>
      </c>
      <c r="G33" s="66">
        <v>1313.4949999999999</v>
      </c>
      <c r="H33" s="66">
        <v>1145.181</v>
      </c>
      <c r="I33" s="66">
        <v>614.66767404999541</v>
      </c>
      <c r="J33" s="66">
        <v>666.07196944000248</v>
      </c>
      <c r="K33" s="67"/>
      <c r="L33" s="66">
        <f>D33</f>
        <v>1095.367</v>
      </c>
      <c r="M33" s="66">
        <f>I33</f>
        <v>614.66767404999541</v>
      </c>
      <c r="N33" s="53"/>
    </row>
    <row r="34" spans="1:14" x14ac:dyDescent="0.25">
      <c r="A34" s="66" t="s">
        <v>29</v>
      </c>
      <c r="B34" s="66">
        <v>5914.58</v>
      </c>
      <c r="C34" s="66">
        <v>6801.0240000000003</v>
      </c>
      <c r="D34" s="66">
        <v>7455.6670000000004</v>
      </c>
      <c r="E34" s="66">
        <v>7844.3209999999999</v>
      </c>
      <c r="F34" s="66">
        <v>7902.94</v>
      </c>
      <c r="G34" s="66">
        <v>8090.384</v>
      </c>
      <c r="H34" s="66">
        <v>8361.4140000000007</v>
      </c>
      <c r="I34" s="66">
        <v>8495.754171739869</v>
      </c>
      <c r="J34" s="66">
        <v>8821.3591111299975</v>
      </c>
      <c r="K34" s="67"/>
      <c r="L34" s="66">
        <f t="shared" ref="L34:L44" si="2">D34</f>
        <v>7455.6670000000004</v>
      </c>
      <c r="M34" s="66">
        <f t="shared" ref="M34:M57" si="3">I34</f>
        <v>8495.754171739869</v>
      </c>
      <c r="N34" s="53"/>
    </row>
    <row r="35" spans="1:14" x14ac:dyDescent="0.25">
      <c r="A35" s="68" t="s">
        <v>133</v>
      </c>
      <c r="B35" s="68">
        <v>381.82400000000001</v>
      </c>
      <c r="C35" s="68">
        <v>396.81400000000002</v>
      </c>
      <c r="D35" s="68">
        <v>436.95600000000002</v>
      </c>
      <c r="E35" s="68">
        <v>436.41399999999999</v>
      </c>
      <c r="F35" s="68">
        <v>449.93</v>
      </c>
      <c r="G35" s="68">
        <v>1150.7909999999999</v>
      </c>
      <c r="H35" s="68">
        <v>1197.3800000000001</v>
      </c>
      <c r="I35" s="68">
        <v>1329.77906364</v>
      </c>
      <c r="J35" s="68">
        <v>1005.56096237</v>
      </c>
      <c r="K35" s="67"/>
      <c r="L35" s="68">
        <f t="shared" si="2"/>
        <v>436.95600000000002</v>
      </c>
      <c r="M35" s="68">
        <f t="shared" si="3"/>
        <v>1329.77906364</v>
      </c>
      <c r="N35" s="53"/>
    </row>
    <row r="36" spans="1:14" x14ac:dyDescent="0.25">
      <c r="A36" s="66" t="s">
        <v>263</v>
      </c>
      <c r="B36" s="66">
        <v>61.39</v>
      </c>
      <c r="C36" s="66">
        <v>72.010999999999996</v>
      </c>
      <c r="D36" s="66">
        <v>80.686000000000007</v>
      </c>
      <c r="E36" s="66">
        <v>95.974999999999994</v>
      </c>
      <c r="F36" s="66">
        <v>109.145</v>
      </c>
      <c r="G36" s="66">
        <v>118.70099999999999</v>
      </c>
      <c r="H36" s="66">
        <v>124.91</v>
      </c>
      <c r="I36" s="66">
        <v>143.30128325999999</v>
      </c>
      <c r="J36" s="66">
        <v>145.51496674999996</v>
      </c>
      <c r="K36" s="67"/>
      <c r="L36" s="66">
        <f t="shared" si="2"/>
        <v>80.686000000000007</v>
      </c>
      <c r="M36" s="66">
        <f t="shared" si="3"/>
        <v>143.30128325999999</v>
      </c>
      <c r="N36" s="53"/>
    </row>
    <row r="37" spans="1:14" x14ac:dyDescent="0.25">
      <c r="A37" s="66" t="s">
        <v>264</v>
      </c>
      <c r="B37" s="66">
        <v>0</v>
      </c>
      <c r="C37" s="66">
        <v>0</v>
      </c>
      <c r="D37" s="66">
        <v>0</v>
      </c>
      <c r="E37" s="66">
        <v>39.530999999999999</v>
      </c>
      <c r="F37" s="66">
        <v>0</v>
      </c>
      <c r="G37" s="66">
        <v>0</v>
      </c>
      <c r="H37" s="66">
        <v>0</v>
      </c>
      <c r="I37" s="66">
        <v>0.77076807999999997</v>
      </c>
      <c r="J37" s="66">
        <v>0</v>
      </c>
      <c r="K37" s="67"/>
      <c r="L37" s="66">
        <f t="shared" si="2"/>
        <v>0</v>
      </c>
      <c r="M37" s="66">
        <f t="shared" si="3"/>
        <v>0.77076807999999997</v>
      </c>
      <c r="N37" s="53"/>
    </row>
    <row r="38" spans="1:14" x14ac:dyDescent="0.25">
      <c r="A38" s="66" t="s">
        <v>265</v>
      </c>
      <c r="B38" s="66">
        <v>1.367</v>
      </c>
      <c r="C38" s="66">
        <v>1.6919999999999999</v>
      </c>
      <c r="D38" s="66">
        <v>1.641</v>
      </c>
      <c r="E38" s="66">
        <v>1.6950000000000001</v>
      </c>
      <c r="F38" s="66">
        <v>18.215</v>
      </c>
      <c r="G38" s="66">
        <v>17.388000000000002</v>
      </c>
      <c r="H38" s="66">
        <v>18.341000000000001</v>
      </c>
      <c r="I38" s="66">
        <v>17.340474</v>
      </c>
      <c r="J38" s="66">
        <v>16.385312299999999</v>
      </c>
      <c r="K38" s="67"/>
      <c r="L38" s="66">
        <f t="shared" si="2"/>
        <v>1.641</v>
      </c>
      <c r="M38" s="66">
        <f t="shared" si="3"/>
        <v>17.340474</v>
      </c>
      <c r="N38" s="53"/>
    </row>
    <row r="39" spans="1:14" x14ac:dyDescent="0.25">
      <c r="A39" s="66" t="s">
        <v>151</v>
      </c>
      <c r="B39" s="66">
        <v>9.8780000000000001</v>
      </c>
      <c r="C39" s="66">
        <v>46.820999999999998</v>
      </c>
      <c r="D39" s="66">
        <v>9.9220000000000006</v>
      </c>
      <c r="E39" s="66">
        <v>10.363</v>
      </c>
      <c r="F39" s="66">
        <v>12.175000000000001</v>
      </c>
      <c r="G39" s="66">
        <v>7.0350000000000001</v>
      </c>
      <c r="H39" s="66">
        <v>24.731000000000002</v>
      </c>
      <c r="I39" s="66">
        <v>18.814559840000001</v>
      </c>
      <c r="J39" s="66">
        <v>16.981523020000001</v>
      </c>
      <c r="K39" s="67"/>
      <c r="L39" s="66">
        <f t="shared" si="2"/>
        <v>9.9220000000000006</v>
      </c>
      <c r="M39" s="66">
        <f t="shared" si="3"/>
        <v>18.814559840000001</v>
      </c>
      <c r="N39" s="53"/>
    </row>
    <row r="40" spans="1:14" x14ac:dyDescent="0.25">
      <c r="A40" s="69" t="s">
        <v>266</v>
      </c>
      <c r="B40" s="69">
        <v>6859.2129999999997</v>
      </c>
      <c r="C40" s="69">
        <v>8130.19</v>
      </c>
      <c r="D40" s="69">
        <v>9080.2379999999994</v>
      </c>
      <c r="E40" s="69">
        <v>9660.65</v>
      </c>
      <c r="F40" s="69">
        <v>9552.223</v>
      </c>
      <c r="G40" s="69">
        <v>10697.793</v>
      </c>
      <c r="H40" s="69">
        <v>10871.957</v>
      </c>
      <c r="I40" s="69">
        <v>10620.427994609865</v>
      </c>
      <c r="J40" s="69">
        <v>10671.873845010001</v>
      </c>
      <c r="K40" s="67"/>
      <c r="L40" s="69">
        <f t="shared" si="2"/>
        <v>9080.2379999999994</v>
      </c>
      <c r="M40" s="69">
        <f t="shared" si="3"/>
        <v>10620.427994609865</v>
      </c>
      <c r="N40" s="53"/>
    </row>
    <row r="41" spans="1:14" x14ac:dyDescent="0.25">
      <c r="A41" s="66"/>
      <c r="B41" s="66"/>
      <c r="C41" s="66"/>
      <c r="D41" s="66"/>
      <c r="E41" s="66"/>
      <c r="F41" s="66"/>
      <c r="G41" s="66"/>
      <c r="H41" s="66"/>
      <c r="I41" s="66"/>
      <c r="J41" s="66"/>
      <c r="K41" s="67"/>
      <c r="L41" s="66"/>
      <c r="M41" s="66"/>
      <c r="N41" s="53"/>
    </row>
    <row r="42" spans="1:14" x14ac:dyDescent="0.25">
      <c r="A42" s="65" t="s">
        <v>267</v>
      </c>
      <c r="B42" s="65"/>
      <c r="C42" s="65"/>
      <c r="D42" s="65"/>
      <c r="E42" s="65"/>
      <c r="F42" s="65"/>
      <c r="G42" s="65"/>
      <c r="H42" s="65"/>
      <c r="I42" s="65"/>
      <c r="J42" s="65"/>
      <c r="K42" s="67"/>
      <c r="L42" s="65"/>
      <c r="M42" s="65"/>
      <c r="N42" s="53"/>
    </row>
    <row r="43" spans="1:14" x14ac:dyDescent="0.25">
      <c r="A43" s="66" t="s">
        <v>152</v>
      </c>
      <c r="B43" s="66">
        <v>4928.4070000000002</v>
      </c>
      <c r="C43" s="66">
        <v>6072.07</v>
      </c>
      <c r="D43" s="66">
        <v>6908.6509999999998</v>
      </c>
      <c r="E43" s="66">
        <v>7365.6329999999998</v>
      </c>
      <c r="F43" s="66">
        <v>7281.3810000000003</v>
      </c>
      <c r="G43" s="66">
        <v>8431.8510000000006</v>
      </c>
      <c r="H43" s="66">
        <v>8754.768</v>
      </c>
      <c r="I43" s="66">
        <v>8519.5234186199996</v>
      </c>
      <c r="J43" s="66">
        <v>8556.8315874399996</v>
      </c>
      <c r="K43" s="67"/>
      <c r="L43" s="66">
        <f t="shared" si="2"/>
        <v>6908.6509999999998</v>
      </c>
      <c r="M43" s="66">
        <f t="shared" si="3"/>
        <v>8519.5234186199996</v>
      </c>
      <c r="N43" s="53"/>
    </row>
    <row r="44" spans="1:14" x14ac:dyDescent="0.25">
      <c r="A44" s="66" t="s">
        <v>268</v>
      </c>
      <c r="B44" s="66">
        <v>399.375</v>
      </c>
      <c r="C44" s="66">
        <v>399.5</v>
      </c>
      <c r="D44" s="66">
        <v>399.625</v>
      </c>
      <c r="E44" s="66">
        <v>399.75</v>
      </c>
      <c r="F44" s="66">
        <v>298.875</v>
      </c>
      <c r="G44" s="66">
        <v>231</v>
      </c>
      <c r="H44" s="66">
        <v>0</v>
      </c>
      <c r="I44" s="66">
        <v>0</v>
      </c>
      <c r="J44" s="66">
        <v>0</v>
      </c>
      <c r="K44" s="67"/>
      <c r="L44" s="66">
        <f t="shared" si="2"/>
        <v>399.625</v>
      </c>
      <c r="M44" s="66">
        <f t="shared" si="3"/>
        <v>0</v>
      </c>
      <c r="N44" s="53"/>
    </row>
    <row r="45" spans="1:14" x14ac:dyDescent="0.25">
      <c r="A45" s="66" t="s">
        <v>154</v>
      </c>
      <c r="B45" s="66">
        <v>75.384</v>
      </c>
      <c r="C45" s="66">
        <v>89.031000000000006</v>
      </c>
      <c r="D45" s="66">
        <v>100.05</v>
      </c>
      <c r="E45" s="66">
        <v>100.005</v>
      </c>
      <c r="F45" s="66">
        <v>132.46299999999999</v>
      </c>
      <c r="G45" s="66">
        <v>148.84</v>
      </c>
      <c r="H45" s="66">
        <v>125.703</v>
      </c>
      <c r="I45" s="66">
        <v>149.51956248999997</v>
      </c>
      <c r="J45" s="66">
        <v>140.22505459999999</v>
      </c>
      <c r="K45" s="67"/>
      <c r="L45" s="66">
        <f>D45</f>
        <v>100.05</v>
      </c>
      <c r="M45" s="66">
        <f t="shared" si="3"/>
        <v>149.51956248999997</v>
      </c>
      <c r="N45" s="53"/>
    </row>
    <row r="46" spans="1:14" x14ac:dyDescent="0.25">
      <c r="A46" s="66" t="s">
        <v>127</v>
      </c>
      <c r="B46" s="66">
        <v>64.632000000000005</v>
      </c>
      <c r="C46" s="66">
        <v>64.664000000000001</v>
      </c>
      <c r="D46" s="66">
        <v>64.697000000000003</v>
      </c>
      <c r="E46" s="66">
        <v>64.728999999999999</v>
      </c>
      <c r="F46" s="66">
        <v>64.762</v>
      </c>
      <c r="G46" s="66">
        <v>64.793999999999997</v>
      </c>
      <c r="H46" s="66">
        <v>64.826999999999998</v>
      </c>
      <c r="I46" s="66">
        <v>64.859166509999994</v>
      </c>
      <c r="J46" s="66">
        <v>64.859166509999994</v>
      </c>
      <c r="K46" s="67"/>
      <c r="L46" s="66">
        <f>D46</f>
        <v>64.697000000000003</v>
      </c>
      <c r="M46" s="66">
        <f t="shared" si="3"/>
        <v>64.859166509999994</v>
      </c>
      <c r="N46" s="53"/>
    </row>
    <row r="47" spans="1:14" x14ac:dyDescent="0.25">
      <c r="A47" s="66" t="s">
        <v>269</v>
      </c>
      <c r="B47" s="66">
        <v>24.452000000000002</v>
      </c>
      <c r="C47" s="66">
        <v>53.036000000000001</v>
      </c>
      <c r="D47" s="66">
        <v>78.835999999999999</v>
      </c>
      <c r="E47" s="66">
        <v>0</v>
      </c>
      <c r="F47" s="66">
        <v>25.791</v>
      </c>
      <c r="G47" s="66">
        <v>13.55</v>
      </c>
      <c r="H47" s="66">
        <v>40.131999999999998</v>
      </c>
      <c r="I47" s="66">
        <v>0</v>
      </c>
      <c r="J47" s="66">
        <v>14.635999999999999</v>
      </c>
      <c r="K47" s="67"/>
      <c r="L47" s="66">
        <f>D47</f>
        <v>78.835999999999999</v>
      </c>
      <c r="M47" s="66">
        <f t="shared" si="3"/>
        <v>0</v>
      </c>
      <c r="N47" s="53"/>
    </row>
    <row r="48" spans="1:14" x14ac:dyDescent="0.25">
      <c r="A48" s="66" t="s">
        <v>270</v>
      </c>
      <c r="B48" s="66">
        <v>10.007</v>
      </c>
      <c r="C48" s="66">
        <v>10.007</v>
      </c>
      <c r="D48" s="66">
        <v>10.007</v>
      </c>
      <c r="E48" s="66">
        <v>110.776</v>
      </c>
      <c r="F48" s="66">
        <v>27.814</v>
      </c>
      <c r="G48" s="66">
        <v>23.745999999999999</v>
      </c>
      <c r="H48" s="66">
        <v>23.745999999999999</v>
      </c>
      <c r="I48" s="66">
        <v>36.977362597467668</v>
      </c>
      <c r="J48" s="66">
        <v>-2E-3</v>
      </c>
      <c r="K48" s="67"/>
      <c r="L48" s="66">
        <f>D48</f>
        <v>10.007</v>
      </c>
      <c r="M48" s="66">
        <f t="shared" si="3"/>
        <v>36.977362597467668</v>
      </c>
      <c r="N48" s="53"/>
    </row>
    <row r="49" spans="1:14" x14ac:dyDescent="0.25">
      <c r="A49" s="69" t="s">
        <v>271</v>
      </c>
      <c r="B49" s="69">
        <v>5502.2569999999996</v>
      </c>
      <c r="C49" s="69">
        <v>6688.308</v>
      </c>
      <c r="D49" s="69">
        <v>7561.866</v>
      </c>
      <c r="E49" s="69">
        <v>8040.893</v>
      </c>
      <c r="F49" s="69">
        <v>7831.0860000000002</v>
      </c>
      <c r="G49" s="69">
        <v>8913.7810000000009</v>
      </c>
      <c r="H49" s="69">
        <v>9009.1749999999993</v>
      </c>
      <c r="I49" s="69">
        <v>8770.8795102174681</v>
      </c>
      <c r="J49" s="69">
        <v>8776.5498085499985</v>
      </c>
      <c r="K49" s="67"/>
      <c r="L49" s="69">
        <f>D49</f>
        <v>7561.866</v>
      </c>
      <c r="M49" s="69">
        <f t="shared" si="3"/>
        <v>8770.8795102174681</v>
      </c>
      <c r="N49" s="53"/>
    </row>
    <row r="50" spans="1:14" x14ac:dyDescent="0.25">
      <c r="A50" s="66"/>
      <c r="B50" s="66"/>
      <c r="C50" s="66"/>
      <c r="D50" s="66"/>
      <c r="E50" s="66"/>
      <c r="F50" s="66"/>
      <c r="G50" s="66"/>
      <c r="H50" s="66"/>
      <c r="I50" s="66"/>
      <c r="J50" s="66"/>
      <c r="K50" s="67"/>
      <c r="L50" s="66"/>
      <c r="M50" s="66"/>
      <c r="N50" s="53"/>
    </row>
    <row r="51" spans="1:14" x14ac:dyDescent="0.25">
      <c r="A51" s="66" t="s">
        <v>117</v>
      </c>
      <c r="B51" s="66">
        <v>171.381</v>
      </c>
      <c r="C51" s="66">
        <v>171.446</v>
      </c>
      <c r="D51" s="66">
        <v>171.464</v>
      </c>
      <c r="E51" s="66">
        <v>172.71199999999999</v>
      </c>
      <c r="F51" s="66">
        <v>182.61199999999999</v>
      </c>
      <c r="G51" s="66">
        <v>182.76900000000001</v>
      </c>
      <c r="H51" s="66">
        <v>182.76900000000001</v>
      </c>
      <c r="I51" s="66">
        <v>184.11972800000001</v>
      </c>
      <c r="J51" s="66">
        <v>184.11972800000001</v>
      </c>
      <c r="K51" s="67"/>
      <c r="L51" s="66">
        <f t="shared" ref="L51:L57" si="4">D51</f>
        <v>171.464</v>
      </c>
      <c r="M51" s="66">
        <f t="shared" si="3"/>
        <v>184.11972800000001</v>
      </c>
      <c r="N51" s="53"/>
    </row>
    <row r="52" spans="1:14" x14ac:dyDescent="0.25">
      <c r="A52" s="66" t="s">
        <v>272</v>
      </c>
      <c r="B52" s="66">
        <v>771.851</v>
      </c>
      <c r="C52" s="66">
        <v>771.851</v>
      </c>
      <c r="D52" s="66">
        <v>771.851</v>
      </c>
      <c r="E52" s="66">
        <v>771.851</v>
      </c>
      <c r="F52" s="66">
        <v>786.67200000000003</v>
      </c>
      <c r="G52" s="66">
        <v>786.67200000000003</v>
      </c>
      <c r="H52" s="66">
        <v>786.67200000000003</v>
      </c>
      <c r="I52" s="66">
        <v>786.67196625000008</v>
      </c>
      <c r="J52" s="66">
        <v>786.67196624999997</v>
      </c>
      <c r="K52" s="67"/>
      <c r="L52" s="66">
        <f t="shared" si="4"/>
        <v>771.851</v>
      </c>
      <c r="M52" s="66">
        <f t="shared" si="3"/>
        <v>786.67196625000008</v>
      </c>
      <c r="N52" s="53"/>
    </row>
    <row r="53" spans="1:14" x14ac:dyDescent="0.25">
      <c r="A53" s="66" t="s">
        <v>273</v>
      </c>
      <c r="B53" s="66">
        <v>38.49</v>
      </c>
      <c r="C53" s="66">
        <v>36.607999999999997</v>
      </c>
      <c r="D53" s="66">
        <v>38.948999999999998</v>
      </c>
      <c r="E53" s="66">
        <v>42.226999999999997</v>
      </c>
      <c r="F53" s="66">
        <v>43.445999999999998</v>
      </c>
      <c r="G53" s="66">
        <v>45.679000000000002</v>
      </c>
      <c r="H53" s="66">
        <v>44.947000000000003</v>
      </c>
      <c r="I53" s="66">
        <v>45.80308556</v>
      </c>
      <c r="J53" s="66">
        <v>46.656765560000004</v>
      </c>
      <c r="K53" s="67"/>
      <c r="L53" s="66">
        <f t="shared" si="4"/>
        <v>38.948999999999998</v>
      </c>
      <c r="M53" s="66">
        <f t="shared" si="3"/>
        <v>45.80308556</v>
      </c>
      <c r="N53" s="53"/>
    </row>
    <row r="54" spans="1:14" x14ac:dyDescent="0.25">
      <c r="A54" s="66" t="s">
        <v>274</v>
      </c>
      <c r="B54" s="66">
        <v>330.68400000000003</v>
      </c>
      <c r="C54" s="66">
        <v>417.42599999999999</v>
      </c>
      <c r="D54" s="66">
        <v>491.55900000000003</v>
      </c>
      <c r="E54" s="66">
        <v>588.41700000000003</v>
      </c>
      <c r="F54" s="66">
        <v>663.85699999999997</v>
      </c>
      <c r="G54" s="66">
        <v>724.34199999999998</v>
      </c>
      <c r="H54" s="66">
        <v>803.84400000000005</v>
      </c>
      <c r="I54" s="66">
        <v>788.40370553240314</v>
      </c>
      <c r="J54" s="66">
        <v>833.34054019000007</v>
      </c>
      <c r="K54" s="67"/>
      <c r="L54" s="66">
        <f t="shared" si="4"/>
        <v>491.55900000000003</v>
      </c>
      <c r="M54" s="66">
        <f t="shared" si="3"/>
        <v>788.40370553240314</v>
      </c>
      <c r="N54" s="53"/>
    </row>
    <row r="55" spans="1:14" x14ac:dyDescent="0.25">
      <c r="A55" s="66" t="s">
        <v>124</v>
      </c>
      <c r="B55" s="66">
        <v>44.55</v>
      </c>
      <c r="C55" s="66">
        <v>44.55</v>
      </c>
      <c r="D55" s="66">
        <v>44.55</v>
      </c>
      <c r="E55" s="66">
        <v>44.55</v>
      </c>
      <c r="F55" s="66">
        <v>44.55</v>
      </c>
      <c r="G55" s="66">
        <v>44.55</v>
      </c>
      <c r="H55" s="66">
        <v>44.55</v>
      </c>
      <c r="I55" s="66">
        <v>44.55</v>
      </c>
      <c r="J55" s="66">
        <v>44.55</v>
      </c>
      <c r="K55" s="67"/>
      <c r="L55" s="66">
        <f t="shared" si="4"/>
        <v>44.55</v>
      </c>
      <c r="M55" s="66">
        <f t="shared" si="3"/>
        <v>44.55</v>
      </c>
      <c r="N55" s="53"/>
    </row>
    <row r="56" spans="1:14" x14ac:dyDescent="0.25">
      <c r="A56" s="69" t="s">
        <v>275</v>
      </c>
      <c r="B56" s="69">
        <v>1356.9559999999999</v>
      </c>
      <c r="C56" s="69">
        <v>1441.8820000000001</v>
      </c>
      <c r="D56" s="69">
        <v>1518.3720000000001</v>
      </c>
      <c r="E56" s="69">
        <v>1619.7570000000001</v>
      </c>
      <c r="F56" s="69">
        <v>1721.1369999999999</v>
      </c>
      <c r="G56" s="69">
        <v>1784.0119999999999</v>
      </c>
      <c r="H56" s="69">
        <v>1862.7819999999999</v>
      </c>
      <c r="I56" s="69">
        <v>1849.548485342403</v>
      </c>
      <c r="J56" s="69">
        <v>1895.3390000000002</v>
      </c>
      <c r="K56" s="67"/>
      <c r="L56" s="69">
        <f t="shared" si="4"/>
        <v>1518.3720000000001</v>
      </c>
      <c r="M56" s="69">
        <f t="shared" si="3"/>
        <v>1849.548485342403</v>
      </c>
      <c r="N56" s="53"/>
    </row>
    <row r="57" spans="1:14" x14ac:dyDescent="0.25">
      <c r="A57" s="69" t="s">
        <v>276</v>
      </c>
      <c r="B57" s="69">
        <v>6859.2129999999997</v>
      </c>
      <c r="C57" s="69">
        <v>8130.19</v>
      </c>
      <c r="D57" s="69">
        <v>9080.2379999999994</v>
      </c>
      <c r="E57" s="69">
        <v>9660.65</v>
      </c>
      <c r="F57" s="69">
        <v>9552.223</v>
      </c>
      <c r="G57" s="69">
        <v>10697.793</v>
      </c>
      <c r="H57" s="69">
        <v>10871.957</v>
      </c>
      <c r="I57" s="69">
        <v>10620.42799555987</v>
      </c>
      <c r="J57" s="69">
        <v>10671.871193399998</v>
      </c>
      <c r="K57" s="67"/>
      <c r="L57" s="69">
        <f t="shared" si="4"/>
        <v>9080.2379999999994</v>
      </c>
      <c r="M57" s="69">
        <f t="shared" si="3"/>
        <v>10620.42799555987</v>
      </c>
      <c r="N57" s="53"/>
    </row>
    <row r="59" spans="1:14" x14ac:dyDescent="0.25">
      <c r="B59" s="70"/>
      <c r="C59" s="70"/>
      <c r="D59" s="70"/>
      <c r="E59" s="70"/>
      <c r="F59" s="70"/>
      <c r="G59" s="70"/>
      <c r="H59" s="70"/>
      <c r="I59" s="70"/>
      <c r="J59" s="70"/>
    </row>
    <row r="60" spans="1:14" x14ac:dyDescent="0.25">
      <c r="B60" s="70"/>
      <c r="C60" s="70"/>
      <c r="D60" s="70"/>
      <c r="E60" s="70"/>
      <c r="F60" s="70"/>
      <c r="G60" s="70"/>
      <c r="H60" s="70"/>
      <c r="I60" s="70"/>
      <c r="J60" s="70"/>
    </row>
  </sheetData>
  <pageMargins left="0.7" right="0.7" top="0.75" bottom="0.75" header="0.3" footer="0.3"/>
  <pageSetup paperSize="9" orientation="portrait" r:id="rId1"/>
  <ignoredErrors>
    <ignoredError sqref="N5:N18 N20:N26 N19 N4 L4:L6 L15:L18 L12:L13 L8:L10 L20:L26 M4:M6 M20:M26 M15:M18 M12:M13 M8:M10"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70581-A1DE-420D-AFE9-82C2D010A0A9}">
  <dimension ref="A1:E31"/>
  <sheetViews>
    <sheetView showGridLines="0" zoomScale="80" zoomScaleNormal="80" workbookViewId="0">
      <selection activeCell="F1" sqref="F1"/>
    </sheetView>
  </sheetViews>
  <sheetFormatPr baseColWidth="10" defaultColWidth="11.42578125" defaultRowHeight="15" x14ac:dyDescent="0.25"/>
  <cols>
    <col min="1" max="1" width="69.5703125" customWidth="1"/>
  </cols>
  <sheetData>
    <row r="1" spans="1:5" ht="18.75" x14ac:dyDescent="0.25">
      <c r="A1" s="32" t="s">
        <v>249</v>
      </c>
      <c r="B1" s="33"/>
    </row>
    <row r="2" spans="1:5" ht="18.75" x14ac:dyDescent="0.25">
      <c r="A2" s="32"/>
      <c r="B2" s="33"/>
    </row>
    <row r="3" spans="1:5" ht="15.75" thickBot="1" x14ac:dyDescent="0.3">
      <c r="A3" s="34" t="s">
        <v>222</v>
      </c>
      <c r="B3" s="225" t="s">
        <v>364</v>
      </c>
      <c r="C3" s="35" t="s">
        <v>310</v>
      </c>
      <c r="D3" s="35" t="s">
        <v>311</v>
      </c>
      <c r="E3" s="35">
        <v>2019</v>
      </c>
    </row>
    <row r="4" spans="1:5" x14ac:dyDescent="0.25">
      <c r="A4" s="41" t="s">
        <v>223</v>
      </c>
      <c r="B4" s="226"/>
      <c r="C4" s="226"/>
      <c r="D4" s="226"/>
      <c r="E4" s="226"/>
    </row>
    <row r="5" spans="1:5" x14ac:dyDescent="0.25">
      <c r="A5" s="36" t="s">
        <v>224</v>
      </c>
      <c r="B5" s="227"/>
      <c r="C5" s="37">
        <v>61.354612599999989</v>
      </c>
      <c r="D5" s="37">
        <v>102.3</v>
      </c>
      <c r="E5" s="37">
        <v>279.57287420987063</v>
      </c>
    </row>
    <row r="6" spans="1:5" x14ac:dyDescent="0.25">
      <c r="A6" s="36" t="s">
        <v>225</v>
      </c>
      <c r="B6" s="227"/>
      <c r="C6" s="37">
        <v>-37</v>
      </c>
      <c r="D6" s="37">
        <v>-43.5</v>
      </c>
      <c r="E6" s="37">
        <v>-107.2</v>
      </c>
    </row>
    <row r="7" spans="1:5" x14ac:dyDescent="0.25">
      <c r="A7" s="36" t="s">
        <v>226</v>
      </c>
      <c r="B7" s="227">
        <v>8</v>
      </c>
      <c r="C7" s="37">
        <v>17.12348712</v>
      </c>
      <c r="D7" s="37">
        <v>11.8</v>
      </c>
      <c r="E7" s="37">
        <v>54.902900119999984</v>
      </c>
    </row>
    <row r="8" spans="1:5" x14ac:dyDescent="0.25">
      <c r="A8" s="36" t="s">
        <v>227</v>
      </c>
      <c r="B8" s="228">
        <v>2</v>
      </c>
      <c r="C8" s="37">
        <v>202.6</v>
      </c>
      <c r="D8" s="37">
        <v>28.6</v>
      </c>
      <c r="E8" s="37">
        <v>338.497749240129</v>
      </c>
    </row>
    <row r="9" spans="1:5" x14ac:dyDescent="0.25">
      <c r="A9" s="36" t="s">
        <v>228</v>
      </c>
      <c r="B9" s="227" t="s">
        <v>365</v>
      </c>
      <c r="C9" s="37">
        <v>-528.1</v>
      </c>
      <c r="D9" s="37">
        <v>-87.2</v>
      </c>
      <c r="E9" s="37">
        <v>-989.93047346000003</v>
      </c>
    </row>
    <row r="10" spans="1:5" x14ac:dyDescent="0.25">
      <c r="A10" s="81" t="s">
        <v>229</v>
      </c>
      <c r="B10" s="227"/>
      <c r="C10" s="229">
        <v>514.55499999999995</v>
      </c>
      <c r="D10" s="37">
        <v>-83.1</v>
      </c>
      <c r="E10" s="229">
        <v>-18.351577765302004</v>
      </c>
    </row>
    <row r="11" spans="1:5" x14ac:dyDescent="0.25">
      <c r="A11" s="36" t="s">
        <v>230</v>
      </c>
      <c r="B11" s="228">
        <v>5</v>
      </c>
      <c r="C11" s="37">
        <v>37.308168820000645</v>
      </c>
      <c r="D11" s="37">
        <v>-84.3</v>
      </c>
      <c r="E11" s="37">
        <v>1153.8901135900001</v>
      </c>
    </row>
    <row r="12" spans="1:5" x14ac:dyDescent="0.25">
      <c r="A12" s="38" t="s">
        <v>231</v>
      </c>
      <c r="B12" s="227"/>
      <c r="C12" s="229">
        <v>-493.12899999999996</v>
      </c>
      <c r="D12" s="37"/>
      <c r="E12" s="37">
        <v>-46.863124036575996</v>
      </c>
    </row>
    <row r="13" spans="1:5" x14ac:dyDescent="0.25">
      <c r="A13" s="36" t="s">
        <v>232</v>
      </c>
      <c r="B13" s="227">
        <v>5</v>
      </c>
      <c r="C13" s="37">
        <v>324.21810126999986</v>
      </c>
      <c r="D13" s="37">
        <v>-13.5</v>
      </c>
      <c r="E13" s="229">
        <v>-893.36555392000002</v>
      </c>
    </row>
    <row r="14" spans="1:5" x14ac:dyDescent="0.25">
      <c r="A14" s="36" t="s">
        <v>233</v>
      </c>
      <c r="B14" s="227"/>
      <c r="C14" s="37">
        <v>11.8</v>
      </c>
      <c r="D14" s="37">
        <v>16.399999999999999</v>
      </c>
      <c r="E14" s="37">
        <v>31.647632890002797</v>
      </c>
    </row>
    <row r="15" spans="1:5" x14ac:dyDescent="0.25">
      <c r="A15" s="39" t="s">
        <v>234</v>
      </c>
      <c r="B15" s="40"/>
      <c r="C15" s="40">
        <v>110.73036981000045</v>
      </c>
      <c r="D15" s="40">
        <v>-152.6</v>
      </c>
      <c r="E15" s="40">
        <v>-197.19945913187564</v>
      </c>
    </row>
    <row r="16" spans="1:5" x14ac:dyDescent="0.25">
      <c r="A16" s="36"/>
      <c r="B16" s="37"/>
      <c r="C16" s="37"/>
      <c r="D16" s="37"/>
      <c r="E16" s="37"/>
    </row>
    <row r="17" spans="1:5" x14ac:dyDescent="0.25">
      <c r="A17" s="41" t="s">
        <v>235</v>
      </c>
      <c r="B17" s="17"/>
      <c r="C17" s="17"/>
      <c r="D17" s="17"/>
      <c r="E17" s="17"/>
    </row>
    <row r="18" spans="1:5" x14ac:dyDescent="0.25">
      <c r="A18" s="36" t="s">
        <v>236</v>
      </c>
      <c r="B18" s="227">
        <v>8</v>
      </c>
      <c r="C18" s="229">
        <v>-0.8</v>
      </c>
      <c r="D18" s="37">
        <v>-0.3</v>
      </c>
      <c r="E18" s="37">
        <v>-0.6</v>
      </c>
    </row>
    <row r="19" spans="1:5" x14ac:dyDescent="0.25">
      <c r="A19" s="36" t="s">
        <v>237</v>
      </c>
      <c r="B19" s="227">
        <v>8</v>
      </c>
      <c r="C19" s="37">
        <v>-17.600000000000001</v>
      </c>
      <c r="D19" s="37">
        <v>-24</v>
      </c>
      <c r="E19" s="229">
        <v>-98.6</v>
      </c>
    </row>
    <row r="20" spans="1:5" x14ac:dyDescent="0.25">
      <c r="A20" s="39" t="s">
        <v>238</v>
      </c>
      <c r="B20" s="43"/>
      <c r="C20" s="43">
        <v>-18.400000000000002</v>
      </c>
      <c r="D20" s="43">
        <v>-24.3</v>
      </c>
      <c r="E20" s="230">
        <v>-99.199999999999989</v>
      </c>
    </row>
    <row r="21" spans="1:5" x14ac:dyDescent="0.25">
      <c r="A21" s="36"/>
      <c r="B21" s="37"/>
      <c r="C21" s="37"/>
      <c r="D21" s="37"/>
      <c r="E21" s="37"/>
    </row>
    <row r="22" spans="1:5" x14ac:dyDescent="0.25">
      <c r="A22" s="41" t="s">
        <v>239</v>
      </c>
      <c r="B22" s="186"/>
      <c r="C22" s="186"/>
      <c r="D22" s="186"/>
      <c r="E22" s="186"/>
    </row>
    <row r="23" spans="1:5" x14ac:dyDescent="0.25">
      <c r="A23" s="36" t="s">
        <v>240</v>
      </c>
      <c r="B23" s="227"/>
      <c r="C23" s="229">
        <v>0</v>
      </c>
      <c r="D23" s="37">
        <v>24.7</v>
      </c>
      <c r="E23" s="229">
        <v>26.2</v>
      </c>
    </row>
    <row r="24" spans="1:5" x14ac:dyDescent="0.25">
      <c r="A24" s="36" t="s">
        <v>241</v>
      </c>
      <c r="B24" s="227"/>
      <c r="C24" s="37">
        <v>0</v>
      </c>
      <c r="D24" s="37">
        <v>-101</v>
      </c>
      <c r="E24" s="37">
        <v>-400</v>
      </c>
    </row>
    <row r="25" spans="1:5" x14ac:dyDescent="0.25">
      <c r="A25" s="36" t="s">
        <v>242</v>
      </c>
      <c r="B25" s="227"/>
      <c r="C25" s="229">
        <v>-1.007825</v>
      </c>
      <c r="D25" s="37">
        <v>-1</v>
      </c>
      <c r="E25" s="37">
        <v>-3.8</v>
      </c>
    </row>
    <row r="26" spans="1:5" x14ac:dyDescent="0.25">
      <c r="A26" s="39" t="s">
        <v>243</v>
      </c>
      <c r="B26" s="43"/>
      <c r="C26" s="230">
        <v>-1.007825</v>
      </c>
      <c r="D26" s="43">
        <v>-77.2</v>
      </c>
      <c r="E26" s="230">
        <v>-377.6</v>
      </c>
    </row>
    <row r="27" spans="1:5" x14ac:dyDescent="0.25">
      <c r="A27" s="36"/>
      <c r="B27" s="186"/>
      <c r="C27" s="186"/>
      <c r="D27" s="186"/>
      <c r="E27" s="186"/>
    </row>
    <row r="28" spans="1:5" x14ac:dyDescent="0.25">
      <c r="A28" s="36" t="s">
        <v>244</v>
      </c>
      <c r="B28" s="227"/>
      <c r="C28" s="37">
        <v>91.322544810000451</v>
      </c>
      <c r="D28" s="37">
        <v>-254.10000000000002</v>
      </c>
      <c r="E28" s="37">
        <v>-674</v>
      </c>
    </row>
    <row r="29" spans="1:5" x14ac:dyDescent="0.25">
      <c r="A29" s="36" t="s">
        <v>245</v>
      </c>
      <c r="B29" s="227">
        <v>4</v>
      </c>
      <c r="C29" s="37">
        <v>614.66766805000259</v>
      </c>
      <c r="D29" s="37">
        <v>1232.4000000000001</v>
      </c>
      <c r="E29" s="37">
        <v>1232.4000000000001</v>
      </c>
    </row>
    <row r="30" spans="1:5" x14ac:dyDescent="0.25">
      <c r="A30" s="44" t="s">
        <v>246</v>
      </c>
      <c r="B30" s="227"/>
      <c r="C30" s="229">
        <v>-39.934426999999999</v>
      </c>
      <c r="D30" s="37">
        <v>81.599999999999994</v>
      </c>
      <c r="E30" s="229">
        <v>56.306608411878003</v>
      </c>
    </row>
    <row r="31" spans="1:5" x14ac:dyDescent="0.25">
      <c r="A31" s="39" t="s">
        <v>247</v>
      </c>
      <c r="B31" s="231">
        <v>4</v>
      </c>
      <c r="C31" s="43">
        <v>666.05578586000297</v>
      </c>
      <c r="D31" s="43">
        <v>1059.8000000000002</v>
      </c>
      <c r="E31" s="43">
        <v>614.70660841187805</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78119-6852-49CB-B92D-CD4FD60D901C}">
  <sheetPr>
    <tabColor theme="2"/>
  </sheetPr>
  <dimension ref="A1:N579"/>
  <sheetViews>
    <sheetView showGridLines="0" zoomScale="80" zoomScaleNormal="80" zoomScaleSheetLayoutView="70" workbookViewId="0">
      <selection activeCell="C96" sqref="C96"/>
    </sheetView>
  </sheetViews>
  <sheetFormatPr baseColWidth="10" defaultColWidth="9.140625" defaultRowHeight="12.75" x14ac:dyDescent="0.2"/>
  <cols>
    <col min="1" max="1" width="52.5703125" style="72" customWidth="1"/>
    <col min="2" max="2" width="14.7109375" style="72" bestFit="1" customWidth="1"/>
    <col min="3" max="4" width="12.5703125" style="72" bestFit="1" customWidth="1"/>
    <col min="5" max="5" width="12.5703125" style="72" customWidth="1"/>
    <col min="6" max="6" width="13.28515625" style="72" bestFit="1" customWidth="1"/>
    <col min="7" max="7" width="15" style="72" bestFit="1" customWidth="1"/>
    <col min="8" max="16384" width="9.140625" style="72"/>
  </cols>
  <sheetData>
    <row r="1" spans="1:7" ht="18.75" x14ac:dyDescent="0.3">
      <c r="A1" s="71" t="s">
        <v>21</v>
      </c>
    </row>
    <row r="3" spans="1:7" ht="15" x14ac:dyDescent="0.25">
      <c r="A3" s="73" t="s">
        <v>22</v>
      </c>
      <c r="B3" s="73"/>
      <c r="C3" s="74"/>
      <c r="D3" s="74"/>
      <c r="E3" s="74"/>
      <c r="F3" s="74"/>
      <c r="G3" s="74"/>
    </row>
    <row r="4" spans="1:7" x14ac:dyDescent="0.2">
      <c r="B4" s="75"/>
      <c r="C4" s="76"/>
      <c r="D4" s="76"/>
      <c r="E4" s="76"/>
      <c r="F4" s="76"/>
    </row>
    <row r="5" spans="1:7" ht="30.75" customHeight="1" x14ac:dyDescent="0.2">
      <c r="A5" s="236" t="s">
        <v>366</v>
      </c>
      <c r="B5" s="236"/>
      <c r="C5" s="236"/>
      <c r="D5" s="236"/>
      <c r="E5" s="236"/>
      <c r="F5" s="236"/>
      <c r="G5" s="236"/>
    </row>
    <row r="6" spans="1:7" x14ac:dyDescent="0.2">
      <c r="A6" s="75"/>
      <c r="B6" s="75"/>
      <c r="C6" s="76"/>
      <c r="D6" s="76"/>
      <c r="E6" s="76"/>
      <c r="F6" s="76"/>
      <c r="G6" s="76"/>
    </row>
    <row r="7" spans="1:7" ht="15" x14ac:dyDescent="0.25">
      <c r="A7" s="73" t="s">
        <v>23</v>
      </c>
      <c r="B7" s="75"/>
      <c r="C7" s="76"/>
      <c r="D7" s="76"/>
      <c r="E7" s="76"/>
      <c r="F7" s="76"/>
      <c r="G7" s="76"/>
    </row>
    <row r="8" spans="1:7" ht="15" x14ac:dyDescent="0.25">
      <c r="A8" s="73"/>
      <c r="B8" s="75"/>
      <c r="C8" s="76"/>
      <c r="D8" s="76"/>
      <c r="E8" s="76"/>
      <c r="F8" s="76"/>
      <c r="G8" s="76"/>
    </row>
    <row r="9" spans="1:7" ht="277.5" customHeight="1" x14ac:dyDescent="0.2">
      <c r="A9" s="244" t="s">
        <v>367</v>
      </c>
      <c r="B9" s="244"/>
      <c r="C9" s="244"/>
      <c r="D9" s="244"/>
      <c r="E9" s="244"/>
      <c r="F9" s="76"/>
      <c r="G9" s="76"/>
    </row>
    <row r="11" spans="1:7" ht="15" x14ac:dyDescent="0.25">
      <c r="A11" s="74" t="s">
        <v>24</v>
      </c>
      <c r="B11" s="73"/>
      <c r="C11" s="74"/>
      <c r="D11" s="74"/>
      <c r="E11" s="74"/>
      <c r="F11" s="74"/>
    </row>
    <row r="12" spans="1:7" ht="15" x14ac:dyDescent="0.2">
      <c r="A12" s="77" t="s">
        <v>25</v>
      </c>
      <c r="B12" s="78">
        <v>43921</v>
      </c>
      <c r="C12" s="78">
        <v>43830</v>
      </c>
      <c r="D12" s="78">
        <v>43555</v>
      </c>
      <c r="E12" s="79"/>
    </row>
    <row r="13" spans="1:7" x14ac:dyDescent="0.2">
      <c r="A13" s="81" t="s">
        <v>24</v>
      </c>
      <c r="B13" s="196">
        <v>9834.0156906999982</v>
      </c>
      <c r="C13" s="196">
        <v>9305.9</v>
      </c>
      <c r="D13" s="196">
        <v>8403.1559939500003</v>
      </c>
      <c r="E13" s="82"/>
    </row>
    <row r="14" spans="1:7" x14ac:dyDescent="0.2">
      <c r="A14" s="83" t="s">
        <v>26</v>
      </c>
      <c r="B14" s="84">
        <v>9834.0156906999982</v>
      </c>
      <c r="C14" s="84">
        <v>9305.9</v>
      </c>
      <c r="D14" s="84">
        <v>8403.1559939500003</v>
      </c>
      <c r="E14" s="85"/>
      <c r="G14" s="80" t="s">
        <v>27</v>
      </c>
    </row>
    <row r="15" spans="1:7" x14ac:dyDescent="0.2">
      <c r="A15" s="81" t="s">
        <v>312</v>
      </c>
      <c r="B15" s="86">
        <v>1012.6567055</v>
      </c>
      <c r="C15" s="86">
        <v>810.1</v>
      </c>
      <c r="D15" s="86">
        <v>500.2</v>
      </c>
      <c r="E15" s="86"/>
      <c r="G15" s="87"/>
    </row>
    <row r="16" spans="1:7" ht="13.5" thickBot="1" x14ac:dyDescent="0.25">
      <c r="A16" s="88" t="s">
        <v>29</v>
      </c>
      <c r="B16" s="89">
        <v>8821.3589851999986</v>
      </c>
      <c r="C16" s="89">
        <v>8495.7999999999993</v>
      </c>
      <c r="D16" s="89">
        <v>7902.8559939500001</v>
      </c>
      <c r="E16" s="85" t="s">
        <v>3</v>
      </c>
      <c r="G16" s="90"/>
    </row>
    <row r="17" spans="1:14" x14ac:dyDescent="0.2">
      <c r="A17" s="75"/>
      <c r="B17" s="91"/>
      <c r="C17" s="85"/>
      <c r="D17" s="85"/>
      <c r="E17" s="85"/>
    </row>
    <row r="18" spans="1:14" x14ac:dyDescent="0.2">
      <c r="A18" s="74"/>
      <c r="B18" s="74"/>
      <c r="C18" s="74"/>
      <c r="D18" s="74"/>
      <c r="E18" s="74"/>
      <c r="F18" s="74"/>
      <c r="G18" s="74"/>
    </row>
    <row r="19" spans="1:14" x14ac:dyDescent="0.2">
      <c r="A19" s="74" t="s">
        <v>304</v>
      </c>
      <c r="C19" s="74"/>
      <c r="D19" s="74"/>
      <c r="E19" s="74"/>
      <c r="F19" s="74"/>
    </row>
    <row r="20" spans="1:14" ht="15" x14ac:dyDescent="0.2">
      <c r="A20" s="92" t="s">
        <v>25</v>
      </c>
      <c r="B20" s="78">
        <v>43921</v>
      </c>
      <c r="C20" s="78">
        <v>43830</v>
      </c>
      <c r="D20" s="78">
        <v>43555</v>
      </c>
      <c r="E20" s="79"/>
    </row>
    <row r="21" spans="1:14" x14ac:dyDescent="0.2">
      <c r="A21" s="72" t="s">
        <v>313</v>
      </c>
      <c r="B21" s="82">
        <v>1670.33939615143</v>
      </c>
      <c r="C21" s="82">
        <v>1284.8959558014301</v>
      </c>
      <c r="D21" s="82">
        <v>868.9</v>
      </c>
      <c r="E21" s="82"/>
    </row>
    <row r="22" spans="1:14" x14ac:dyDescent="0.2">
      <c r="A22" s="72" t="s">
        <v>314</v>
      </c>
      <c r="B22" s="82">
        <v>641.226</v>
      </c>
      <c r="C22" s="82">
        <v>493.63917617380599</v>
      </c>
      <c r="D22" s="82">
        <v>284.36947146413138</v>
      </c>
      <c r="E22" s="82"/>
    </row>
    <row r="23" spans="1:14" ht="13.5" thickBot="1" x14ac:dyDescent="0.25">
      <c r="A23" s="93" t="s">
        <v>30</v>
      </c>
      <c r="B23" s="94">
        <v>1029.1133961514302</v>
      </c>
      <c r="C23" s="94">
        <v>791.25677962762416</v>
      </c>
      <c r="D23" s="94">
        <v>584.5305285358686</v>
      </c>
      <c r="E23" s="95"/>
      <c r="F23" s="96"/>
    </row>
    <row r="24" spans="1:14" x14ac:dyDescent="0.2">
      <c r="B24" s="97"/>
      <c r="C24" s="82"/>
      <c r="D24" s="82"/>
      <c r="E24" s="82"/>
    </row>
    <row r="25" spans="1:14" ht="35.25" customHeight="1" x14ac:dyDescent="0.2">
      <c r="A25" s="236" t="s">
        <v>299</v>
      </c>
      <c r="B25" s="236"/>
      <c r="C25" s="236"/>
      <c r="D25" s="236"/>
      <c r="E25" s="236"/>
      <c r="F25" s="236"/>
      <c r="G25" s="236"/>
    </row>
    <row r="26" spans="1:14" x14ac:dyDescent="0.2">
      <c r="C26" s="97"/>
      <c r="D26" s="97"/>
      <c r="E26" s="97"/>
      <c r="F26" s="97"/>
      <c r="G26" s="98"/>
    </row>
    <row r="27" spans="1:14" x14ac:dyDescent="0.2">
      <c r="A27" s="74" t="s">
        <v>31</v>
      </c>
      <c r="B27" s="75"/>
      <c r="C27" s="91"/>
      <c r="D27" s="91"/>
      <c r="E27" s="91"/>
      <c r="F27" s="91"/>
    </row>
    <row r="28" spans="1:14" ht="15" x14ac:dyDescent="0.2">
      <c r="A28" s="92" t="s">
        <v>25</v>
      </c>
      <c r="B28" s="78">
        <v>43921</v>
      </c>
      <c r="C28" s="78">
        <v>43830</v>
      </c>
      <c r="D28" s="78">
        <v>43555</v>
      </c>
      <c r="E28" s="79"/>
      <c r="N28" s="72" t="s">
        <v>3</v>
      </c>
    </row>
    <row r="29" spans="1:14" ht="15" x14ac:dyDescent="0.2">
      <c r="A29" s="99" t="s">
        <v>368</v>
      </c>
      <c r="B29" s="100">
        <v>266.70086823789268</v>
      </c>
      <c r="C29" s="100">
        <v>269.29852302476706</v>
      </c>
      <c r="D29" s="100">
        <v>286.18205622870931</v>
      </c>
      <c r="E29" s="79"/>
    </row>
    <row r="30" spans="1:14" ht="15" x14ac:dyDescent="0.2">
      <c r="A30" s="99" t="s">
        <v>369</v>
      </c>
      <c r="B30" s="100">
        <v>388.18053496088623</v>
      </c>
      <c r="C30" s="100">
        <v>373.86705718846446</v>
      </c>
      <c r="D30" s="100">
        <v>413.39696708585711</v>
      </c>
      <c r="E30" s="79"/>
    </row>
    <row r="31" spans="1:14" ht="15" x14ac:dyDescent="0.2">
      <c r="A31" s="99" t="s">
        <v>32</v>
      </c>
      <c r="B31" s="100">
        <v>241.92766095878491</v>
      </c>
      <c r="C31" s="100">
        <v>250.92678112935849</v>
      </c>
      <c r="D31" s="100">
        <v>262.72333600794752</v>
      </c>
      <c r="E31" s="79"/>
    </row>
    <row r="32" spans="1:14" ht="15" x14ac:dyDescent="0.2">
      <c r="A32" s="99" t="s">
        <v>33</v>
      </c>
      <c r="B32" s="100">
        <v>261.10372346264273</v>
      </c>
      <c r="C32" s="100">
        <v>260.254475103294</v>
      </c>
      <c r="D32" s="100">
        <v>276.92745493998359</v>
      </c>
      <c r="E32" s="79"/>
    </row>
    <row r="33" spans="1:7" ht="15" x14ac:dyDescent="0.2">
      <c r="A33" s="99" t="s">
        <v>34</v>
      </c>
      <c r="B33" s="100">
        <v>656.40808813120634</v>
      </c>
      <c r="C33" s="100">
        <v>648.35802922068024</v>
      </c>
      <c r="D33" s="100">
        <v>720.81642531014154</v>
      </c>
      <c r="E33" s="79"/>
    </row>
    <row r="34" spans="1:7" ht="15" x14ac:dyDescent="0.2">
      <c r="A34" s="99" t="s">
        <v>35</v>
      </c>
      <c r="B34" s="100">
        <v>460.44982955383239</v>
      </c>
      <c r="C34" s="100">
        <v>461.45498940744062</v>
      </c>
      <c r="D34" s="100">
        <v>499.59244720839723</v>
      </c>
      <c r="E34" s="79"/>
    </row>
    <row r="35" spans="1:7" ht="15" x14ac:dyDescent="0.2">
      <c r="A35" s="99" t="s">
        <v>370</v>
      </c>
      <c r="B35" s="100">
        <v>275.25192766928683</v>
      </c>
      <c r="C35" s="100">
        <v>282.77552250504721</v>
      </c>
      <c r="D35" s="100">
        <v>293.04087404723771</v>
      </c>
      <c r="E35" s="79"/>
    </row>
    <row r="36" spans="1:7" ht="15" x14ac:dyDescent="0.2">
      <c r="A36" s="99" t="s">
        <v>36</v>
      </c>
      <c r="B36" s="100">
        <v>362.36775838234439</v>
      </c>
      <c r="C36" s="100">
        <v>372.57286869174999</v>
      </c>
      <c r="D36" s="100">
        <v>393.09834450893652</v>
      </c>
      <c r="E36" s="79"/>
    </row>
    <row r="37" spans="1:7" ht="15" x14ac:dyDescent="0.2">
      <c r="A37" s="99" t="s">
        <v>371</v>
      </c>
      <c r="B37" s="100">
        <v>474.74060024617046</v>
      </c>
      <c r="C37" s="100">
        <v>460.92705553824328</v>
      </c>
      <c r="D37" s="100">
        <v>511.85037128327014</v>
      </c>
      <c r="E37" s="79"/>
    </row>
    <row r="38" spans="1:7" ht="15" x14ac:dyDescent="0.2">
      <c r="A38" s="99" t="s">
        <v>372</v>
      </c>
      <c r="B38" s="100">
        <v>564.34244662521166</v>
      </c>
      <c r="C38" s="100">
        <v>571.02378007051891</v>
      </c>
      <c r="D38" s="100">
        <v>614.46088293750324</v>
      </c>
      <c r="E38" s="79"/>
    </row>
    <row r="39" spans="1:7" ht="15" x14ac:dyDescent="0.2">
      <c r="A39" s="99" t="s">
        <v>373</v>
      </c>
      <c r="B39" s="100">
        <v>1300.4584048042921</v>
      </c>
      <c r="C39" s="100">
        <v>1241.7251631858403</v>
      </c>
      <c r="D39" s="100">
        <v>1396.2872537856658</v>
      </c>
      <c r="E39" s="79"/>
    </row>
    <row r="40" spans="1:7" ht="15" x14ac:dyDescent="0.2">
      <c r="A40" s="83" t="s">
        <v>37</v>
      </c>
      <c r="B40" s="101">
        <v>5251.9318430325511</v>
      </c>
      <c r="C40" s="101">
        <v>5193.1842450654049</v>
      </c>
      <c r="D40" s="101">
        <v>5668.3764133436498</v>
      </c>
      <c r="E40" s="79"/>
    </row>
    <row r="41" spans="1:7" ht="15" x14ac:dyDescent="0.2">
      <c r="A41" s="232"/>
      <c r="B41" s="233"/>
      <c r="C41" s="233"/>
      <c r="D41" s="233"/>
      <c r="E41" s="79"/>
    </row>
    <row r="42" spans="1:7" x14ac:dyDescent="0.2">
      <c r="A42" s="75"/>
      <c r="B42" s="75"/>
      <c r="C42" s="91"/>
      <c r="D42" s="91"/>
      <c r="E42" s="91"/>
      <c r="F42" s="91"/>
      <c r="G42" s="102"/>
    </row>
    <row r="43" spans="1:7" x14ac:dyDescent="0.2">
      <c r="A43" s="74" t="s">
        <v>41</v>
      </c>
      <c r="B43" s="75"/>
      <c r="C43" s="91"/>
      <c r="D43" s="91"/>
      <c r="E43" s="91"/>
      <c r="F43" s="91"/>
    </row>
    <row r="44" spans="1:7" ht="97.5" customHeight="1" x14ac:dyDescent="0.2">
      <c r="A44" s="236" t="s">
        <v>300</v>
      </c>
      <c r="B44" s="236"/>
      <c r="C44" s="236"/>
      <c r="D44" s="236"/>
      <c r="E44" s="236"/>
      <c r="F44" s="236"/>
      <c r="G44" s="236"/>
    </row>
    <row r="45" spans="1:7" ht="15" x14ac:dyDescent="0.2">
      <c r="A45" s="92"/>
      <c r="B45" s="78">
        <v>43921</v>
      </c>
      <c r="C45" s="78">
        <v>43830</v>
      </c>
      <c r="D45" s="78">
        <v>43555</v>
      </c>
      <c r="E45" s="103" t="s">
        <v>42</v>
      </c>
      <c r="F45" s="103" t="s">
        <v>43</v>
      </c>
    </row>
    <row r="46" spans="1:7" x14ac:dyDescent="0.2">
      <c r="A46" s="99" t="s">
        <v>44</v>
      </c>
      <c r="B46" s="104">
        <v>0.28182328146210822</v>
      </c>
      <c r="C46" s="104">
        <v>0.26674671309974074</v>
      </c>
      <c r="D46" s="104">
        <v>0.34881120544292066</v>
      </c>
      <c r="E46" s="105" t="s">
        <v>45</v>
      </c>
      <c r="F46" s="105" t="s">
        <v>315</v>
      </c>
    </row>
    <row r="47" spans="1:7" x14ac:dyDescent="0.2">
      <c r="A47" s="99" t="s">
        <v>46</v>
      </c>
      <c r="B47" s="104">
        <v>8.6117099681734168E-3</v>
      </c>
      <c r="C47" s="104">
        <v>5.3533880264474254E-2</v>
      </c>
      <c r="D47" s="104">
        <v>6.2102544259739829E-2</v>
      </c>
      <c r="E47" s="105" t="s">
        <v>45</v>
      </c>
      <c r="F47" s="106">
        <v>0.09</v>
      </c>
    </row>
    <row r="48" spans="1:7" x14ac:dyDescent="0.2">
      <c r="A48" s="99" t="s">
        <v>47</v>
      </c>
      <c r="B48" s="104">
        <v>3.9535484434161695E-2</v>
      </c>
      <c r="C48" s="104">
        <v>3.9926750879496084E-2</v>
      </c>
      <c r="D48" s="104">
        <v>5.2410726826854534E-2</v>
      </c>
      <c r="E48" s="105" t="s">
        <v>48</v>
      </c>
      <c r="F48" s="106" t="s">
        <v>316</v>
      </c>
    </row>
    <row r="49" spans="1:6" x14ac:dyDescent="0.2">
      <c r="A49" s="99" t="s">
        <v>49</v>
      </c>
      <c r="B49" s="104">
        <v>6.3588180246545816E-4</v>
      </c>
      <c r="C49" s="104">
        <v>7.5209040047013826E-3</v>
      </c>
      <c r="D49" s="104">
        <v>9.5105815383625392E-3</v>
      </c>
      <c r="E49" s="105" t="s">
        <v>48</v>
      </c>
      <c r="F49" s="106">
        <v>0.53700000000000003</v>
      </c>
    </row>
    <row r="50" spans="1:6" x14ac:dyDescent="0.2">
      <c r="A50" s="99" t="s">
        <v>50</v>
      </c>
      <c r="B50" s="104">
        <v>6.956814090066152E-3</v>
      </c>
      <c r="C50" s="104">
        <v>7.2687283630637279E-3</v>
      </c>
      <c r="D50" s="104">
        <v>1.0756902685021658E-2</v>
      </c>
      <c r="E50" s="105" t="s">
        <v>48</v>
      </c>
      <c r="F50" s="106" t="s">
        <v>317</v>
      </c>
    </row>
    <row r="51" spans="1:6" x14ac:dyDescent="0.2">
      <c r="A51" s="99" t="s">
        <v>51</v>
      </c>
      <c r="B51" s="104">
        <v>9.8852197319420265E-5</v>
      </c>
      <c r="C51" s="104">
        <v>1.6291242713533174E-3</v>
      </c>
      <c r="D51" s="104">
        <v>2.1285333524526523E-3</v>
      </c>
      <c r="E51" s="105" t="s">
        <v>48</v>
      </c>
      <c r="F51" s="106">
        <v>0.84499999999999997</v>
      </c>
    </row>
    <row r="52" spans="1:6" x14ac:dyDescent="0.2">
      <c r="A52" s="99" t="s">
        <v>52</v>
      </c>
      <c r="B52" s="104">
        <v>5.9843491061894995E-2</v>
      </c>
      <c r="C52" s="104">
        <v>4.9066718729530605E-2</v>
      </c>
      <c r="D52" s="104">
        <v>5.0066332688211743E-2</v>
      </c>
      <c r="E52" s="105" t="s">
        <v>48</v>
      </c>
      <c r="F52" s="106">
        <v>1</v>
      </c>
    </row>
    <row r="53" spans="1:6" x14ac:dyDescent="0.2">
      <c r="A53" s="99" t="s">
        <v>53</v>
      </c>
      <c r="B53" s="104">
        <v>6.0694148181609207E-4</v>
      </c>
      <c r="C53" s="104">
        <v>4.0044435104019931E-3</v>
      </c>
      <c r="D53" s="104">
        <v>1.5796736481190606E-3</v>
      </c>
      <c r="E53" s="105" t="s">
        <v>48</v>
      </c>
      <c r="F53" s="106">
        <v>1</v>
      </c>
    </row>
    <row r="54" spans="1:6" x14ac:dyDescent="0.2">
      <c r="A54" s="99" t="s">
        <v>54</v>
      </c>
      <c r="B54" s="104">
        <v>4.2425749509276953E-2</v>
      </c>
      <c r="C54" s="104">
        <v>4.8047588250299797E-2</v>
      </c>
      <c r="D54" s="104">
        <v>5.9027157549380517E-2</v>
      </c>
      <c r="E54" s="105" t="s">
        <v>45</v>
      </c>
      <c r="F54" s="106">
        <v>6.9000000000000006E-2</v>
      </c>
    </row>
    <row r="55" spans="1:6" x14ac:dyDescent="0.2">
      <c r="A55" s="99" t="s">
        <v>55</v>
      </c>
      <c r="B55" s="104">
        <v>6.6672971444394998E-4</v>
      </c>
      <c r="C55" s="104">
        <v>1.0631528227466787E-3</v>
      </c>
      <c r="D55" s="104">
        <v>5.4312730803234583E-3</v>
      </c>
      <c r="E55" s="105" t="s">
        <v>45</v>
      </c>
      <c r="F55" s="106">
        <v>8.1000000000000003E-2</v>
      </c>
    </row>
    <row r="56" spans="1:6" x14ac:dyDescent="0.2">
      <c r="A56" s="99" t="s">
        <v>56</v>
      </c>
      <c r="B56" s="104">
        <v>1.4179102972748733E-2</v>
      </c>
      <c r="C56" s="104">
        <v>1.8164400930022858E-2</v>
      </c>
      <c r="D56" s="104">
        <v>1.9523697487240092E-2</v>
      </c>
      <c r="E56" s="105" t="s">
        <v>48</v>
      </c>
      <c r="F56" s="106">
        <v>0.36199999999999999</v>
      </c>
    </row>
    <row r="57" spans="1:6" x14ac:dyDescent="0.2">
      <c r="A57" s="99" t="s">
        <v>57</v>
      </c>
      <c r="B57" s="104">
        <v>3.0811230772641697E-4</v>
      </c>
      <c r="C57" s="104">
        <v>3.0811230772641692E-4</v>
      </c>
      <c r="D57" s="104">
        <v>1.3460010594716308E-3</v>
      </c>
      <c r="E57" s="105" t="s">
        <v>48</v>
      </c>
      <c r="F57" s="106">
        <v>0.42799999999999999</v>
      </c>
    </row>
    <row r="58" spans="1:6" x14ac:dyDescent="0.2">
      <c r="A58" s="99" t="s">
        <v>58</v>
      </c>
      <c r="B58" s="104">
        <v>1.8077863235319255E-3</v>
      </c>
      <c r="C58" s="104">
        <v>2.238882865242832E-3</v>
      </c>
      <c r="D58" s="104">
        <v>2.4001785520813734E-3</v>
      </c>
      <c r="E58" s="105" t="s">
        <v>48</v>
      </c>
      <c r="F58" s="106">
        <v>0.73899999999999999</v>
      </c>
    </row>
    <row r="59" spans="1:6" x14ac:dyDescent="0.2">
      <c r="A59" s="99" t="s">
        <v>59</v>
      </c>
      <c r="B59" s="104">
        <v>1.3924630996704852E-5</v>
      </c>
      <c r="C59" s="104">
        <v>3.2325241446581024E-5</v>
      </c>
      <c r="D59" s="104">
        <v>2.0515640242723464E-4</v>
      </c>
      <c r="E59" s="105" t="s">
        <v>48</v>
      </c>
      <c r="F59" s="106">
        <v>0.83699999999999997</v>
      </c>
    </row>
    <row r="60" spans="1:6" x14ac:dyDescent="0.2">
      <c r="A60" s="99" t="s">
        <v>60</v>
      </c>
      <c r="B60" s="104">
        <v>1.7453036878683558E-2</v>
      </c>
      <c r="C60" s="104">
        <v>1.4717612454566049E-2</v>
      </c>
      <c r="D60" s="104">
        <v>1.3749920595625301E-2</v>
      </c>
      <c r="E60" s="105" t="s">
        <v>48</v>
      </c>
      <c r="F60" s="106">
        <v>1</v>
      </c>
    </row>
    <row r="61" spans="1:6" x14ac:dyDescent="0.2">
      <c r="A61" s="99" t="s">
        <v>61</v>
      </c>
      <c r="B61" s="104">
        <v>4.5854554235967483E-5</v>
      </c>
      <c r="C61" s="104">
        <v>6.6519517531442321E-5</v>
      </c>
      <c r="D61" s="104">
        <v>1.8824942174406161E-4</v>
      </c>
      <c r="E61" s="105" t="s">
        <v>48</v>
      </c>
      <c r="F61" s="106">
        <v>1</v>
      </c>
    </row>
    <row r="62" spans="1:6" x14ac:dyDescent="0.2">
      <c r="A62" s="99" t="s">
        <v>62</v>
      </c>
      <c r="B62" s="104">
        <v>0.22972521416836025</v>
      </c>
      <c r="C62" s="104">
        <v>0.21551497121467833</v>
      </c>
      <c r="D62" s="104">
        <v>0.18660674071883626</v>
      </c>
      <c r="E62" s="105" t="s">
        <v>45</v>
      </c>
      <c r="F62" s="106" t="s">
        <v>318</v>
      </c>
    </row>
    <row r="63" spans="1:6" x14ac:dyDescent="0.2">
      <c r="A63" s="99" t="s">
        <v>63</v>
      </c>
      <c r="B63" s="104">
        <v>2.6426762637031941E-2</v>
      </c>
      <c r="C63" s="104">
        <v>2.5229330297316516E-2</v>
      </c>
      <c r="D63" s="104">
        <v>1.404888247429808E-2</v>
      </c>
      <c r="E63" s="105" t="s">
        <v>48</v>
      </c>
      <c r="F63" s="106" t="s">
        <v>319</v>
      </c>
    </row>
    <row r="64" spans="1:6" x14ac:dyDescent="0.2">
      <c r="A64" s="99" t="s">
        <v>64</v>
      </c>
      <c r="B64" s="104">
        <v>7.3796931977935225E-3</v>
      </c>
      <c r="C64" s="104">
        <v>6.1309036441602642E-3</v>
      </c>
      <c r="D64" s="104">
        <v>3.6439122595063726E-3</v>
      </c>
      <c r="E64" s="105" t="s">
        <v>48</v>
      </c>
      <c r="F64" s="106" t="s">
        <v>320</v>
      </c>
    </row>
    <row r="65" spans="1:6" x14ac:dyDescent="0.2">
      <c r="A65" s="99" t="s">
        <v>65</v>
      </c>
      <c r="B65" s="104">
        <v>6.4969653272180627E-2</v>
      </c>
      <c r="C65" s="104">
        <v>4.9201542195759868E-2</v>
      </c>
      <c r="D65" s="104">
        <v>2.9702294179507573E-2</v>
      </c>
      <c r="E65" s="105" t="s">
        <v>48</v>
      </c>
      <c r="F65" s="106">
        <v>1</v>
      </c>
    </row>
    <row r="66" spans="1:6" x14ac:dyDescent="0.2">
      <c r="A66" s="99" t="s">
        <v>66</v>
      </c>
      <c r="B66" s="104">
        <v>3.8128968123714767E-2</v>
      </c>
      <c r="C66" s="104">
        <v>3.995855189347107E-2</v>
      </c>
      <c r="D66" s="104">
        <v>3.3703138566961513E-2</v>
      </c>
      <c r="E66" s="105" t="s">
        <v>45</v>
      </c>
      <c r="F66" s="106">
        <v>8.1000000000000003E-2</v>
      </c>
    </row>
    <row r="67" spans="1:6" x14ac:dyDescent="0.2">
      <c r="A67" s="99" t="s">
        <v>67</v>
      </c>
      <c r="B67" s="104">
        <v>8.043303320964661E-3</v>
      </c>
      <c r="C67" s="104">
        <v>7.0569498459121067E-3</v>
      </c>
      <c r="D67" s="104">
        <v>5.4561071576229589E-3</v>
      </c>
      <c r="E67" s="105" t="s">
        <v>48</v>
      </c>
      <c r="F67" s="106">
        <v>0.42799999999999999</v>
      </c>
    </row>
    <row r="68" spans="1:6" x14ac:dyDescent="0.2">
      <c r="A68" s="99" t="s">
        <v>68</v>
      </c>
      <c r="B68" s="104">
        <v>8.6019469312437341E-3</v>
      </c>
      <c r="C68" s="104">
        <v>7.9782216318445356E-3</v>
      </c>
      <c r="D68" s="104">
        <v>4.7639117917280156E-3</v>
      </c>
      <c r="E68" s="105" t="s">
        <v>48</v>
      </c>
      <c r="F68" s="106">
        <v>1</v>
      </c>
    </row>
    <row r="69" spans="1:6" x14ac:dyDescent="0.2">
      <c r="A69" s="72" t="s">
        <v>69</v>
      </c>
      <c r="B69" s="104">
        <v>8.64500632462014E-2</v>
      </c>
      <c r="C69" s="104">
        <v>9.8670306722978024E-2</v>
      </c>
      <c r="D69" s="104">
        <v>6.7858147335455921E-2</v>
      </c>
      <c r="E69" s="105" t="s">
        <v>45</v>
      </c>
      <c r="F69" s="106">
        <v>8.1000000000000003E-2</v>
      </c>
    </row>
    <row r="70" spans="1:6" x14ac:dyDescent="0.2">
      <c r="A70" s="72" t="s">
        <v>70</v>
      </c>
      <c r="B70" s="104">
        <v>1.2121999532566525E-2</v>
      </c>
      <c r="C70" s="104">
        <v>8.2576694348183155E-3</v>
      </c>
      <c r="D70" s="104">
        <v>6.1397836405714433E-3</v>
      </c>
      <c r="E70" s="105" t="s">
        <v>48</v>
      </c>
      <c r="F70" s="106">
        <v>0.52300000000000002</v>
      </c>
    </row>
    <row r="71" spans="1:6" x14ac:dyDescent="0.2">
      <c r="A71" s="72" t="s">
        <v>71</v>
      </c>
      <c r="B71" s="104">
        <v>8.4915739037928293E-3</v>
      </c>
      <c r="C71" s="104">
        <v>1.9901761629550741E-3</v>
      </c>
      <c r="D71" s="104">
        <v>1.9384279227552975E-3</v>
      </c>
      <c r="E71" s="105" t="s">
        <v>48</v>
      </c>
      <c r="F71" s="106">
        <v>0.85499999999999998</v>
      </c>
    </row>
    <row r="72" spans="1:6" x14ac:dyDescent="0.2">
      <c r="A72" s="72" t="s">
        <v>72</v>
      </c>
      <c r="B72" s="104">
        <v>2.3459382588194726E-2</v>
      </c>
      <c r="C72" s="104">
        <v>1.8702598720556556E-2</v>
      </c>
      <c r="D72" s="104">
        <v>6.5773550498778805E-3</v>
      </c>
      <c r="E72" s="105" t="s">
        <v>48</v>
      </c>
      <c r="F72" s="106">
        <v>1</v>
      </c>
    </row>
    <row r="73" spans="1:6" x14ac:dyDescent="0.2">
      <c r="A73" s="72" t="s">
        <v>321</v>
      </c>
      <c r="B73" s="104">
        <v>6.5721757809683269E-3</v>
      </c>
      <c r="C73" s="104">
        <v>6.4217426396514753E-3</v>
      </c>
      <c r="D73" s="104">
        <v>3.2316431290234414E-4</v>
      </c>
      <c r="E73" s="105" t="s">
        <v>45</v>
      </c>
      <c r="F73" s="106">
        <v>8.1000000000000003E-2</v>
      </c>
    </row>
    <row r="74" spans="1:6" x14ac:dyDescent="0.2">
      <c r="A74" s="72" t="s">
        <v>322</v>
      </c>
      <c r="B74" s="104">
        <v>6.2683870537931545E-5</v>
      </c>
      <c r="C74" s="104">
        <v>4.5695388301341319E-5</v>
      </c>
      <c r="D74" s="104">
        <v>0</v>
      </c>
      <c r="E74" s="105" t="s">
        <v>48</v>
      </c>
      <c r="F74" s="106">
        <v>0.42799999999999999</v>
      </c>
    </row>
    <row r="75" spans="1:6" x14ac:dyDescent="0.2">
      <c r="A75" s="72" t="s">
        <v>323</v>
      </c>
      <c r="B75" s="104">
        <v>6.4425874848558741E-6</v>
      </c>
      <c r="C75" s="104">
        <v>1.1415762493759669E-5</v>
      </c>
      <c r="D75" s="104">
        <v>0</v>
      </c>
      <c r="E75" s="105" t="s">
        <v>48</v>
      </c>
      <c r="F75" s="106">
        <v>0.83699999999999997</v>
      </c>
    </row>
    <row r="76" spans="1:6" x14ac:dyDescent="0.2">
      <c r="A76" s="72" t="s">
        <v>324</v>
      </c>
      <c r="B76" s="104">
        <v>3.983468240830733E-5</v>
      </c>
      <c r="C76" s="104">
        <v>1.5007235605454565E-5</v>
      </c>
      <c r="D76" s="104">
        <v>0</v>
      </c>
      <c r="E76" s="105" t="s">
        <v>48</v>
      </c>
      <c r="F76" s="106">
        <v>1</v>
      </c>
    </row>
    <row r="77" spans="1:6" x14ac:dyDescent="0.2">
      <c r="A77" s="72" t="s">
        <v>321</v>
      </c>
      <c r="B77" s="104">
        <v>6.1537520683412679E-4</v>
      </c>
      <c r="C77" s="104">
        <v>4.3937752840821315E-4</v>
      </c>
      <c r="D77" s="104">
        <v>4.3937752840821315E-4</v>
      </c>
      <c r="E77" s="105" t="s">
        <v>45</v>
      </c>
      <c r="F77" s="106">
        <v>8.1000000000000003E-2</v>
      </c>
    </row>
    <row r="78" spans="1:6" x14ac:dyDescent="0.2">
      <c r="A78" s="72" t="s">
        <v>322</v>
      </c>
      <c r="B78" s="104">
        <v>4.993718095586867E-5</v>
      </c>
      <c r="C78" s="104">
        <v>3.4677036855425077E-5</v>
      </c>
      <c r="D78" s="104">
        <v>3.4677036855425077E-5</v>
      </c>
      <c r="E78" s="105" t="s">
        <v>48</v>
      </c>
      <c r="F78" s="106">
        <v>0.42799999999999999</v>
      </c>
    </row>
    <row r="79" spans="1:6" x14ac:dyDescent="0.2">
      <c r="A79" s="72" t="s">
        <v>323</v>
      </c>
      <c r="B79" s="104">
        <v>3.2585557810379958E-6</v>
      </c>
      <c r="C79" s="104">
        <v>3.8479806598400861E-6</v>
      </c>
      <c r="D79" s="104">
        <v>3.8479806598400861E-6</v>
      </c>
      <c r="E79" s="105" t="s">
        <v>48</v>
      </c>
      <c r="F79" s="106">
        <v>0.83699999999999997</v>
      </c>
    </row>
    <row r="80" spans="1:6" x14ac:dyDescent="0.2">
      <c r="A80" s="72" t="s">
        <v>324</v>
      </c>
      <c r="B80" s="104">
        <v>6.2685753962074E-4</v>
      </c>
      <c r="C80" s="104">
        <v>1.1571512290824776E-6</v>
      </c>
      <c r="D80" s="104">
        <v>1.1571512290824776E-6</v>
      </c>
      <c r="E80" s="105" t="s">
        <v>48</v>
      </c>
      <c r="F80" s="106">
        <v>1</v>
      </c>
    </row>
    <row r="81" spans="1:10" ht="13.5" thickBot="1" x14ac:dyDescent="0.25">
      <c r="A81" s="88" t="s">
        <v>40</v>
      </c>
      <c r="B81" s="107">
        <v>0.99678787971628591</v>
      </c>
      <c r="C81" s="107">
        <v>1.0000000000000002</v>
      </c>
      <c r="D81" s="107">
        <v>1.0004790596971525</v>
      </c>
      <c r="E81" s="107"/>
      <c r="F81" s="107"/>
    </row>
    <row r="82" spans="1:10" x14ac:dyDescent="0.2">
      <c r="C82" s="97"/>
      <c r="D82" s="97"/>
      <c r="E82" s="97"/>
      <c r="F82" s="97"/>
      <c r="G82" s="98"/>
      <c r="J82" s="72" t="s">
        <v>3</v>
      </c>
    </row>
    <row r="83" spans="1:10" x14ac:dyDescent="0.2">
      <c r="C83" s="97"/>
      <c r="D83" s="97"/>
      <c r="E83" s="97"/>
      <c r="F83" s="97"/>
      <c r="G83" s="98"/>
    </row>
    <row r="84" spans="1:10" x14ac:dyDescent="0.2">
      <c r="A84" s="74" t="s">
        <v>81</v>
      </c>
      <c r="B84" s="74"/>
      <c r="C84" s="97"/>
      <c r="D84" s="97"/>
      <c r="E84" s="97"/>
      <c r="F84" s="97"/>
    </row>
    <row r="85" spans="1:10" ht="15" x14ac:dyDescent="0.2">
      <c r="A85" s="92" t="s">
        <v>25</v>
      </c>
      <c r="B85" s="78">
        <v>43921</v>
      </c>
      <c r="C85" s="78">
        <v>43830</v>
      </c>
      <c r="D85" s="78">
        <v>43555</v>
      </c>
      <c r="E85" s="79"/>
    </row>
    <row r="86" spans="1:10" x14ac:dyDescent="0.2">
      <c r="A86" s="72" t="s">
        <v>82</v>
      </c>
      <c r="B86" s="82">
        <v>6512.9709999999995</v>
      </c>
      <c r="C86" s="82">
        <v>6055.7</v>
      </c>
      <c r="D86" s="82">
        <v>5949.3067963771182</v>
      </c>
      <c r="E86" s="82"/>
    </row>
    <row r="87" spans="1:10" x14ac:dyDescent="0.2">
      <c r="A87" s="72" t="s">
        <v>83</v>
      </c>
      <c r="B87" s="82">
        <v>1011.248</v>
      </c>
      <c r="C87" s="82">
        <v>1321.2</v>
      </c>
      <c r="D87" s="82">
        <v>1021.9780536011856</v>
      </c>
      <c r="E87" s="82"/>
    </row>
    <row r="88" spans="1:10" x14ac:dyDescent="0.2">
      <c r="A88" s="72" t="s">
        <v>84</v>
      </c>
      <c r="B88" s="82">
        <v>444.17700000000002</v>
      </c>
      <c r="C88" s="82">
        <v>449.4</v>
      </c>
      <c r="D88" s="82">
        <v>397.65040282913003</v>
      </c>
      <c r="E88" s="82"/>
    </row>
    <row r="89" spans="1:10" x14ac:dyDescent="0.2">
      <c r="A89" s="72" t="s">
        <v>85</v>
      </c>
      <c r="B89" s="82">
        <v>195.27699999999999</v>
      </c>
      <c r="C89" s="82">
        <v>196.8</v>
      </c>
      <c r="D89" s="82">
        <v>194.24076146822563</v>
      </c>
      <c r="E89" s="82"/>
    </row>
    <row r="90" spans="1:10" x14ac:dyDescent="0.2">
      <c r="A90" s="72" t="s">
        <v>86</v>
      </c>
      <c r="B90" s="82">
        <v>1670.3389999999999</v>
      </c>
      <c r="C90" s="82">
        <v>1282.8</v>
      </c>
      <c r="D90" s="82">
        <v>839.9799796743381</v>
      </c>
      <c r="E90" s="82"/>
    </row>
    <row r="91" spans="1:10" ht="13.5" thickBot="1" x14ac:dyDescent="0.25">
      <c r="A91" s="88" t="s">
        <v>40</v>
      </c>
      <c r="B91" s="89">
        <v>9834.0119999999988</v>
      </c>
      <c r="C91" s="89">
        <v>9305.9</v>
      </c>
      <c r="D91" s="89">
        <v>8403.1559939499966</v>
      </c>
      <c r="E91" s="85"/>
    </row>
    <row r="92" spans="1:10" x14ac:dyDescent="0.2">
      <c r="A92" s="75"/>
      <c r="B92" s="91"/>
      <c r="C92" s="91"/>
    </row>
    <row r="93" spans="1:10" x14ac:dyDescent="0.2">
      <c r="A93" s="75"/>
      <c r="B93" s="75"/>
      <c r="C93" s="91"/>
      <c r="D93" s="91"/>
      <c r="E93" s="91"/>
      <c r="F93" s="91"/>
      <c r="G93" s="91"/>
    </row>
    <row r="94" spans="1:10" x14ac:dyDescent="0.2">
      <c r="A94" s="74" t="s">
        <v>87</v>
      </c>
      <c r="B94" s="74"/>
      <c r="C94" s="97"/>
      <c r="D94" s="97"/>
      <c r="E94" s="97"/>
      <c r="F94" s="97"/>
      <c r="G94" s="98"/>
    </row>
    <row r="95" spans="1:10" ht="15" x14ac:dyDescent="0.2">
      <c r="A95" s="92" t="s">
        <v>278</v>
      </c>
      <c r="B95" s="78">
        <v>43921</v>
      </c>
      <c r="C95" s="78">
        <f>C85</f>
        <v>43830</v>
      </c>
      <c r="D95" s="78">
        <v>43555</v>
      </c>
      <c r="E95" s="79"/>
    </row>
    <row r="96" spans="1:10" x14ac:dyDescent="0.2">
      <c r="A96" s="72" t="s">
        <v>82</v>
      </c>
      <c r="B96" s="108">
        <v>0.66229032464064519</v>
      </c>
      <c r="C96" s="108">
        <v>0.65073770403722375</v>
      </c>
      <c r="D96" s="108">
        <v>0.70798480959539833</v>
      </c>
      <c r="E96" s="108"/>
    </row>
    <row r="97" spans="1:5" x14ac:dyDescent="0.2">
      <c r="A97" s="72" t="s">
        <v>83</v>
      </c>
      <c r="B97" s="108">
        <v>0.10283168253201239</v>
      </c>
      <c r="C97" s="108">
        <v>0.14197444631900194</v>
      </c>
      <c r="D97" s="108">
        <v>0.12161836033235335</v>
      </c>
      <c r="E97" s="108"/>
    </row>
    <row r="98" spans="1:5" x14ac:dyDescent="0.2">
      <c r="A98" s="72" t="s">
        <v>84</v>
      </c>
      <c r="B98" s="108">
        <v>4.5167425055002992E-2</v>
      </c>
      <c r="C98" s="108">
        <v>4.8291943820586936E-2</v>
      </c>
      <c r="D98" s="108">
        <v>4.7321554320237012E-2</v>
      </c>
      <c r="E98" s="108"/>
    </row>
    <row r="99" spans="1:5" x14ac:dyDescent="0.2">
      <c r="A99" s="72" t="s">
        <v>85</v>
      </c>
      <c r="B99" s="108">
        <v>1.9857307475321367E-2</v>
      </c>
      <c r="C99" s="108">
        <v>2.1147873929442614E-2</v>
      </c>
      <c r="D99" s="108">
        <v>2.3115215474765999E-2</v>
      </c>
      <c r="E99" s="108"/>
    </row>
    <row r="100" spans="1:5" x14ac:dyDescent="0.2">
      <c r="A100" s="72" t="s">
        <v>86</v>
      </c>
      <c r="B100" s="108">
        <v>0.16985326029701817</v>
      </c>
      <c r="C100" s="108">
        <v>0.13784803189374484</v>
      </c>
      <c r="D100" s="108">
        <v>9.9960060277245452E-2</v>
      </c>
      <c r="E100" s="108"/>
    </row>
    <row r="101" spans="1:5" ht="13.5" thickBot="1" x14ac:dyDescent="0.25">
      <c r="A101" s="88" t="s">
        <v>40</v>
      </c>
      <c r="B101" s="109">
        <v>1</v>
      </c>
      <c r="C101" s="109">
        <v>1</v>
      </c>
      <c r="D101" s="109">
        <v>1.0000000000000002</v>
      </c>
      <c r="E101" s="110" t="s">
        <v>3</v>
      </c>
    </row>
    <row r="102" spans="1:5" x14ac:dyDescent="0.2">
      <c r="A102" s="75"/>
      <c r="B102" s="110"/>
      <c r="C102" s="110"/>
      <c r="D102" s="110"/>
      <c r="E102" s="110"/>
    </row>
    <row r="103" spans="1:5" x14ac:dyDescent="0.2">
      <c r="A103" s="81"/>
      <c r="B103" s="110"/>
      <c r="C103" s="110"/>
      <c r="D103" s="110"/>
      <c r="E103" s="110"/>
    </row>
    <row r="104" spans="1:5" x14ac:dyDescent="0.2">
      <c r="A104" s="74" t="s">
        <v>330</v>
      </c>
      <c r="B104" s="110"/>
      <c r="C104" s="110"/>
      <c r="D104" s="110"/>
      <c r="E104" s="110"/>
    </row>
    <row r="105" spans="1:5" ht="15" x14ac:dyDescent="0.2">
      <c r="A105" s="92" t="s">
        <v>25</v>
      </c>
      <c r="B105" s="78" t="s">
        <v>88</v>
      </c>
      <c r="C105" s="78" t="s">
        <v>89</v>
      </c>
      <c r="D105" s="78" t="s">
        <v>90</v>
      </c>
      <c r="E105" s="110"/>
    </row>
    <row r="106" spans="1:5" x14ac:dyDescent="0.2">
      <c r="A106" s="74" t="s">
        <v>91</v>
      </c>
      <c r="B106" s="108"/>
      <c r="C106" s="108"/>
      <c r="D106" s="108"/>
      <c r="E106" s="110"/>
    </row>
    <row r="107" spans="1:5" x14ac:dyDescent="0.2">
      <c r="A107" s="72" t="s">
        <v>44</v>
      </c>
      <c r="B107" s="82">
        <v>3568.9439415698826</v>
      </c>
      <c r="C107" s="82">
        <v>0</v>
      </c>
      <c r="D107" s="82">
        <v>0</v>
      </c>
      <c r="E107" s="110"/>
    </row>
    <row r="108" spans="1:5" x14ac:dyDescent="0.2">
      <c r="A108" s="72" t="s">
        <v>46</v>
      </c>
      <c r="B108" s="82">
        <v>705.31065330306808</v>
      </c>
      <c r="C108" s="82">
        <v>0</v>
      </c>
      <c r="D108" s="82">
        <v>0</v>
      </c>
      <c r="E108" s="110"/>
    </row>
    <row r="109" spans="1:5" x14ac:dyDescent="0.2">
      <c r="A109" s="72" t="s">
        <v>47</v>
      </c>
      <c r="B109" s="82">
        <v>0</v>
      </c>
      <c r="C109" s="82">
        <v>345.08573665941213</v>
      </c>
      <c r="D109" s="82">
        <v>0</v>
      </c>
      <c r="E109" s="110"/>
    </row>
    <row r="110" spans="1:5" x14ac:dyDescent="0.2">
      <c r="A110" s="72" t="s">
        <v>49</v>
      </c>
      <c r="B110" s="82">
        <v>0</v>
      </c>
      <c r="C110" s="82">
        <v>80.127061614016299</v>
      </c>
      <c r="D110" s="82">
        <v>0</v>
      </c>
      <c r="E110" s="110"/>
    </row>
    <row r="111" spans="1:5" x14ac:dyDescent="0.2">
      <c r="A111" s="72" t="s">
        <v>50</v>
      </c>
      <c r="B111" s="82">
        <v>0</v>
      </c>
      <c r="C111" s="82">
        <v>52.633374197958126</v>
      </c>
      <c r="D111" s="82">
        <v>0</v>
      </c>
      <c r="E111" s="110"/>
    </row>
    <row r="112" spans="1:5" x14ac:dyDescent="0.2">
      <c r="A112" s="72" t="s">
        <v>51</v>
      </c>
      <c r="B112" s="82">
        <v>0</v>
      </c>
      <c r="C112" s="82">
        <v>16.648907501463871</v>
      </c>
      <c r="D112" s="82">
        <v>0</v>
      </c>
      <c r="E112" s="110"/>
    </row>
    <row r="113" spans="1:5" x14ac:dyDescent="0.2">
      <c r="A113" s="72" t="s">
        <v>52</v>
      </c>
      <c r="B113" s="82">
        <v>0</v>
      </c>
      <c r="C113" s="82">
        <v>0</v>
      </c>
      <c r="D113" s="82">
        <v>540.32943085031741</v>
      </c>
      <c r="E113" s="110"/>
    </row>
    <row r="114" spans="1:5" x14ac:dyDescent="0.2">
      <c r="A114" s="72" t="s">
        <v>53</v>
      </c>
      <c r="B114" s="82">
        <v>0</v>
      </c>
      <c r="C114" s="82">
        <v>0</v>
      </c>
      <c r="D114" s="82">
        <v>62.373630735423632</v>
      </c>
      <c r="E114" s="110"/>
    </row>
    <row r="115" spans="1:5" x14ac:dyDescent="0.2">
      <c r="A115" s="72" t="s">
        <v>54</v>
      </c>
      <c r="B115" s="82">
        <v>1109.2000275321041</v>
      </c>
      <c r="C115" s="82">
        <v>0</v>
      </c>
      <c r="D115" s="82">
        <v>0</v>
      </c>
      <c r="E115" s="110"/>
    </row>
    <row r="116" spans="1:5" x14ac:dyDescent="0.2">
      <c r="A116" s="72" t="s">
        <v>55</v>
      </c>
      <c r="B116" s="82">
        <v>25.66961852071023</v>
      </c>
      <c r="C116" s="82">
        <v>0</v>
      </c>
      <c r="D116" s="82">
        <v>0</v>
      </c>
      <c r="E116" s="110"/>
    </row>
    <row r="117" spans="1:5" x14ac:dyDescent="0.2">
      <c r="A117" s="72" t="s">
        <v>56</v>
      </c>
      <c r="B117" s="82">
        <v>0</v>
      </c>
      <c r="C117" s="82">
        <v>152.9059522636357</v>
      </c>
      <c r="D117" s="82">
        <v>0</v>
      </c>
      <c r="E117" s="110"/>
    </row>
    <row r="118" spans="1:5" x14ac:dyDescent="0.2">
      <c r="A118" s="72" t="s">
        <v>57</v>
      </c>
      <c r="B118" s="82">
        <v>0</v>
      </c>
      <c r="C118" s="82">
        <v>1.0365188269948276</v>
      </c>
      <c r="D118" s="82">
        <v>0</v>
      </c>
      <c r="E118" s="110"/>
    </row>
    <row r="119" spans="1:5" x14ac:dyDescent="0.2">
      <c r="A119" s="72" t="s">
        <v>58</v>
      </c>
      <c r="B119" s="82">
        <v>0</v>
      </c>
      <c r="C119" s="82">
        <v>17.409635730416966</v>
      </c>
      <c r="D119" s="82">
        <v>0</v>
      </c>
      <c r="E119" s="110"/>
    </row>
    <row r="120" spans="1:5" x14ac:dyDescent="0.2">
      <c r="A120" s="72" t="s">
        <v>59</v>
      </c>
      <c r="B120" s="82">
        <v>0</v>
      </c>
      <c r="C120" s="82">
        <v>0.14807411814211821</v>
      </c>
      <c r="D120" s="82">
        <v>0</v>
      </c>
      <c r="E120" s="110"/>
    </row>
    <row r="121" spans="1:5" x14ac:dyDescent="0.2">
      <c r="A121" s="72" t="s">
        <v>60</v>
      </c>
      <c r="B121" s="82">
        <v>0</v>
      </c>
      <c r="C121" s="82">
        <v>0</v>
      </c>
      <c r="D121" s="82">
        <v>169.49582306352463</v>
      </c>
      <c r="E121" s="110"/>
    </row>
    <row r="122" spans="1:5" x14ac:dyDescent="0.2">
      <c r="A122" s="72" t="s">
        <v>61</v>
      </c>
      <c r="B122" s="82">
        <v>0</v>
      </c>
      <c r="C122" s="82">
        <v>0</v>
      </c>
      <c r="D122" s="82">
        <v>0.44531822544470412</v>
      </c>
      <c r="E122" s="110"/>
    </row>
    <row r="123" spans="1:5" x14ac:dyDescent="0.2">
      <c r="A123" s="72" t="s">
        <v>62</v>
      </c>
      <c r="B123" s="82">
        <v>2827.7859423191589</v>
      </c>
      <c r="C123" s="82">
        <v>0</v>
      </c>
      <c r="D123" s="82">
        <v>0</v>
      </c>
      <c r="E123" s="110"/>
    </row>
    <row r="124" spans="1:5" x14ac:dyDescent="0.2">
      <c r="A124" s="72" t="s">
        <v>63</v>
      </c>
      <c r="B124" s="82">
        <v>0</v>
      </c>
      <c r="C124" s="82">
        <v>260.1419052902416</v>
      </c>
      <c r="D124" s="82">
        <v>0</v>
      </c>
      <c r="E124" s="110"/>
    </row>
    <row r="125" spans="1:5" x14ac:dyDescent="0.2">
      <c r="A125" s="72" t="s">
        <v>64</v>
      </c>
      <c r="B125" s="82">
        <v>0</v>
      </c>
      <c r="C125" s="82">
        <v>0</v>
      </c>
      <c r="D125" s="82">
        <v>68.478575927818923</v>
      </c>
      <c r="E125" s="110"/>
    </row>
    <row r="126" spans="1:5" x14ac:dyDescent="0.2">
      <c r="A126" s="72" t="s">
        <v>65</v>
      </c>
      <c r="B126" s="82">
        <v>0</v>
      </c>
      <c r="C126" s="82">
        <v>0</v>
      </c>
      <c r="D126" s="82">
        <v>630.95522756671608</v>
      </c>
      <c r="E126" s="110"/>
    </row>
    <row r="127" spans="1:5" x14ac:dyDescent="0.2">
      <c r="A127" s="72" t="s">
        <v>66</v>
      </c>
      <c r="B127" s="82">
        <v>370.29090579561057</v>
      </c>
      <c r="C127" s="82">
        <v>0</v>
      </c>
      <c r="D127" s="82">
        <v>0</v>
      </c>
      <c r="E127" s="110"/>
    </row>
    <row r="128" spans="1:5" x14ac:dyDescent="0.2">
      <c r="A128" s="72" t="s">
        <v>67</v>
      </c>
      <c r="B128" s="82">
        <v>0</v>
      </c>
      <c r="C128" s="82">
        <v>78.112842252775764</v>
      </c>
      <c r="D128" s="82">
        <v>0</v>
      </c>
      <c r="E128" s="110"/>
    </row>
    <row r="129" spans="1:5" x14ac:dyDescent="0.2">
      <c r="A129" s="72" t="s">
        <v>68</v>
      </c>
      <c r="B129" s="82">
        <v>0</v>
      </c>
      <c r="C129" s="82">
        <v>0</v>
      </c>
      <c r="D129" s="82">
        <v>83.538130652817941</v>
      </c>
      <c r="E129" s="110"/>
    </row>
    <row r="130" spans="1:5" x14ac:dyDescent="0.2">
      <c r="A130" s="72" t="s">
        <v>69</v>
      </c>
      <c r="B130" s="82">
        <v>1204.9469007774571</v>
      </c>
      <c r="C130" s="82">
        <v>0</v>
      </c>
      <c r="D130" s="82">
        <v>0</v>
      </c>
      <c r="E130" s="110"/>
    </row>
    <row r="131" spans="1:5" x14ac:dyDescent="0.2">
      <c r="A131" s="72" t="s">
        <v>70</v>
      </c>
      <c r="B131" s="82">
        <v>0</v>
      </c>
      <c r="C131" s="82">
        <v>89.001094292394157</v>
      </c>
      <c r="D131" s="82">
        <v>0</v>
      </c>
      <c r="E131" s="110"/>
    </row>
    <row r="132" spans="1:5" x14ac:dyDescent="0.2">
      <c r="A132" s="72" t="s">
        <v>71</v>
      </c>
      <c r="B132" s="82">
        <v>0</v>
      </c>
      <c r="C132" s="82">
        <v>0</v>
      </c>
      <c r="D132" s="82">
        <v>19.96009443506362</v>
      </c>
      <c r="E132" s="110"/>
    </row>
    <row r="133" spans="1:5" x14ac:dyDescent="0.2">
      <c r="A133" s="72" t="s">
        <v>72</v>
      </c>
      <c r="B133" s="82">
        <v>0</v>
      </c>
      <c r="C133" s="82">
        <v>0</v>
      </c>
      <c r="D133" s="82">
        <v>227.82667497853274</v>
      </c>
      <c r="E133" s="110"/>
    </row>
    <row r="134" spans="1:5" x14ac:dyDescent="0.2">
      <c r="A134" s="72" t="s">
        <v>73</v>
      </c>
      <c r="B134" s="82">
        <v>359.86927729185805</v>
      </c>
      <c r="C134" s="82">
        <v>0</v>
      </c>
      <c r="D134" s="82">
        <v>0</v>
      </c>
      <c r="E134" s="110"/>
    </row>
    <row r="135" spans="1:5" x14ac:dyDescent="0.2">
      <c r="A135" s="72" t="s">
        <v>74</v>
      </c>
      <c r="B135" s="82">
        <v>0</v>
      </c>
      <c r="C135" s="82">
        <v>0.84481594644315272</v>
      </c>
      <c r="D135" s="82">
        <v>0</v>
      </c>
      <c r="E135" s="110"/>
    </row>
    <row r="136" spans="1:5" x14ac:dyDescent="0.2">
      <c r="A136" s="72" t="s">
        <v>75</v>
      </c>
      <c r="B136" s="82">
        <v>0</v>
      </c>
      <c r="C136" s="82">
        <v>0</v>
      </c>
      <c r="D136" s="82">
        <v>6.375969407118133E-2</v>
      </c>
      <c r="E136" s="110"/>
    </row>
    <row r="137" spans="1:5" x14ac:dyDescent="0.2">
      <c r="A137" s="72" t="s">
        <v>76</v>
      </c>
      <c r="B137" s="82">
        <v>0</v>
      </c>
      <c r="C137" s="82">
        <v>0</v>
      </c>
      <c r="D137" s="82">
        <v>0.26384711426096497</v>
      </c>
      <c r="E137" s="110"/>
    </row>
    <row r="138" spans="1:5" x14ac:dyDescent="0.2">
      <c r="A138" s="72" t="s">
        <v>77</v>
      </c>
      <c r="B138" s="82">
        <v>14.880591064598473</v>
      </c>
      <c r="C138" s="82">
        <v>0</v>
      </c>
      <c r="D138" s="82">
        <v>0</v>
      </c>
      <c r="E138" s="110"/>
    </row>
    <row r="139" spans="1:5" x14ac:dyDescent="0.2">
      <c r="A139" s="72" t="s">
        <v>78</v>
      </c>
      <c r="B139" s="82">
        <v>0</v>
      </c>
      <c r="C139" s="82">
        <v>0.47603786581061458</v>
      </c>
      <c r="D139" s="82">
        <v>0</v>
      </c>
      <c r="E139" s="110"/>
    </row>
    <row r="140" spans="1:5" x14ac:dyDescent="0.2">
      <c r="A140" s="72" t="s">
        <v>79</v>
      </c>
      <c r="B140" s="82">
        <v>0</v>
      </c>
      <c r="C140" s="82">
        <v>0</v>
      </c>
      <c r="D140" s="82">
        <v>2.9385053445099667E-2</v>
      </c>
      <c r="E140" s="110"/>
    </row>
    <row r="141" spans="1:5" x14ac:dyDescent="0.2">
      <c r="A141" s="72" t="s">
        <v>80</v>
      </c>
      <c r="B141" s="82">
        <v>0</v>
      </c>
      <c r="C141" s="82">
        <v>0</v>
      </c>
      <c r="D141" s="82">
        <v>0.11754021378039867</v>
      </c>
      <c r="E141" s="110"/>
    </row>
    <row r="142" spans="1:5" ht="13.5" thickBot="1" x14ac:dyDescent="0.25">
      <c r="A142" s="88" t="s">
        <v>40</v>
      </c>
      <c r="B142" s="111">
        <f>SUM(B107:B141)</f>
        <v>10186.897858174449</v>
      </c>
      <c r="C142" s="111">
        <f t="shared" ref="C142:D142" si="0">SUM(C107:C141)</f>
        <v>1094.5719565597053</v>
      </c>
      <c r="D142" s="111">
        <f t="shared" si="0"/>
        <v>1803.8774385112174</v>
      </c>
      <c r="E142" s="110"/>
    </row>
    <row r="143" spans="1:5" x14ac:dyDescent="0.2">
      <c r="A143" s="81"/>
      <c r="B143" s="110"/>
      <c r="C143" s="110"/>
      <c r="D143" s="110"/>
      <c r="E143" s="110"/>
    </row>
    <row r="144" spans="1:5" x14ac:dyDescent="0.2">
      <c r="A144" s="74" t="s">
        <v>325</v>
      </c>
      <c r="B144" s="110"/>
      <c r="C144" s="110"/>
      <c r="D144" s="110"/>
      <c r="E144" s="110"/>
    </row>
    <row r="145" spans="1:5" ht="15" x14ac:dyDescent="0.2">
      <c r="A145" s="92" t="s">
        <v>25</v>
      </c>
      <c r="B145" s="78" t="s">
        <v>88</v>
      </c>
      <c r="C145" s="78" t="s">
        <v>89</v>
      </c>
      <c r="D145" s="78" t="s">
        <v>90</v>
      </c>
      <c r="E145" s="110"/>
    </row>
    <row r="146" spans="1:5" x14ac:dyDescent="0.2">
      <c r="A146" s="74" t="s">
        <v>91</v>
      </c>
      <c r="B146" s="108"/>
      <c r="C146" s="108"/>
      <c r="D146" s="108"/>
      <c r="E146" s="110"/>
    </row>
    <row r="147" spans="1:5" x14ac:dyDescent="0.2">
      <c r="A147" s="72" t="s">
        <v>44</v>
      </c>
      <c r="B147" s="82">
        <v>4469.2923179099962</v>
      </c>
      <c r="C147" s="82">
        <v>0</v>
      </c>
      <c r="D147" s="82">
        <v>0</v>
      </c>
      <c r="E147" s="110"/>
    </row>
    <row r="148" spans="1:5" x14ac:dyDescent="0.2">
      <c r="A148" s="72" t="s">
        <v>46</v>
      </c>
      <c r="B148" s="82">
        <v>770.96126833908556</v>
      </c>
      <c r="C148" s="82">
        <v>0</v>
      </c>
      <c r="D148" s="82">
        <v>0</v>
      </c>
      <c r="E148" s="110"/>
    </row>
    <row r="149" spans="1:5" x14ac:dyDescent="0.2">
      <c r="A149" s="72" t="s">
        <v>47</v>
      </c>
      <c r="B149" s="82">
        <v>0</v>
      </c>
      <c r="C149" s="82">
        <v>481.80135052639753</v>
      </c>
      <c r="D149" s="82">
        <v>0</v>
      </c>
      <c r="E149" s="110"/>
    </row>
    <row r="150" spans="1:5" x14ac:dyDescent="0.2">
      <c r="A150" s="72" t="s">
        <v>49</v>
      </c>
      <c r="B150" s="82">
        <v>0</v>
      </c>
      <c r="C150" s="82">
        <v>105.36385796714126</v>
      </c>
      <c r="D150" s="82">
        <v>0</v>
      </c>
      <c r="E150" s="110"/>
    </row>
    <row r="151" spans="1:5" x14ac:dyDescent="0.2">
      <c r="A151" s="72" t="s">
        <v>50</v>
      </c>
      <c r="B151" s="82">
        <v>0</v>
      </c>
      <c r="C151" s="82">
        <v>89.790896674758059</v>
      </c>
      <c r="D151" s="82">
        <v>0</v>
      </c>
      <c r="E151" s="110"/>
    </row>
    <row r="152" spans="1:5" x14ac:dyDescent="0.2">
      <c r="A152" s="72" t="s">
        <v>51</v>
      </c>
      <c r="B152" s="82">
        <v>0</v>
      </c>
      <c r="C152" s="82">
        <v>19.213239768891437</v>
      </c>
      <c r="D152" s="82">
        <v>0</v>
      </c>
      <c r="E152" s="110"/>
    </row>
    <row r="153" spans="1:5" x14ac:dyDescent="0.2">
      <c r="A153" s="72" t="s">
        <v>52</v>
      </c>
      <c r="B153" s="82">
        <v>0</v>
      </c>
      <c r="C153" s="82">
        <v>0</v>
      </c>
      <c r="D153" s="82">
        <v>417.79643183616218</v>
      </c>
      <c r="E153" s="110"/>
    </row>
    <row r="154" spans="1:5" x14ac:dyDescent="0.2">
      <c r="A154" s="72" t="s">
        <v>53</v>
      </c>
      <c r="B154" s="82">
        <v>0</v>
      </c>
      <c r="C154" s="82">
        <v>0</v>
      </c>
      <c r="D154" s="82">
        <v>13.182152121262746</v>
      </c>
      <c r="E154" s="110"/>
    </row>
    <row r="155" spans="1:5" x14ac:dyDescent="0.2">
      <c r="A155" s="72" t="s">
        <v>54</v>
      </c>
      <c r="B155" s="82">
        <v>1281.2285846024961</v>
      </c>
      <c r="C155" s="82">
        <v>0</v>
      </c>
      <c r="D155" s="82">
        <v>0</v>
      </c>
      <c r="E155" s="110"/>
    </row>
    <row r="156" spans="1:5" x14ac:dyDescent="0.2">
      <c r="A156" s="72" t="s">
        <v>55</v>
      </c>
      <c r="B156" s="82">
        <v>109.94668507694523</v>
      </c>
      <c r="C156" s="82">
        <v>0</v>
      </c>
      <c r="D156" s="82">
        <v>0</v>
      </c>
      <c r="E156" s="110"/>
    </row>
    <row r="157" spans="1:5" x14ac:dyDescent="0.2">
      <c r="A157" s="72" t="s">
        <v>56</v>
      </c>
      <c r="B157" s="82">
        <v>0</v>
      </c>
      <c r="C157" s="82">
        <v>176.35376144719956</v>
      </c>
      <c r="D157" s="82">
        <v>0</v>
      </c>
      <c r="E157" s="110"/>
    </row>
    <row r="158" spans="1:5" x14ac:dyDescent="0.2">
      <c r="A158" s="72" t="s">
        <v>57</v>
      </c>
      <c r="B158" s="82">
        <v>0</v>
      </c>
      <c r="C158" s="82">
        <v>11.503939449859239</v>
      </c>
      <c r="D158" s="82">
        <v>0</v>
      </c>
      <c r="E158" s="110"/>
    </row>
    <row r="159" spans="1:5" x14ac:dyDescent="0.2">
      <c r="A159" s="72" t="s">
        <v>58</v>
      </c>
      <c r="B159" s="82">
        <v>0</v>
      </c>
      <c r="C159" s="82">
        <v>19.456840017277425</v>
      </c>
      <c r="D159" s="82">
        <v>0</v>
      </c>
      <c r="E159" s="110"/>
    </row>
    <row r="160" spans="1:5" x14ac:dyDescent="0.2">
      <c r="A160" s="72" t="s">
        <v>59</v>
      </c>
      <c r="B160" s="82">
        <v>0</v>
      </c>
      <c r="C160" s="82">
        <v>1.6303191425841259</v>
      </c>
      <c r="D160" s="82">
        <v>0</v>
      </c>
      <c r="E160" s="110"/>
    </row>
    <row r="161" spans="1:5" x14ac:dyDescent="0.2">
      <c r="A161" s="72" t="s">
        <v>60</v>
      </c>
      <c r="B161" s="82">
        <v>0</v>
      </c>
      <c r="C161" s="82">
        <v>0</v>
      </c>
      <c r="D161" s="82">
        <v>114.74113350098453</v>
      </c>
      <c r="E161" s="110"/>
    </row>
    <row r="162" spans="1:5" x14ac:dyDescent="0.2">
      <c r="A162" s="72" t="s">
        <v>61</v>
      </c>
      <c r="B162" s="82">
        <v>0</v>
      </c>
      <c r="C162" s="82">
        <v>0</v>
      </c>
      <c r="D162" s="82">
        <v>3.2829156995761357</v>
      </c>
      <c r="E162" s="110"/>
    </row>
    <row r="163" spans="1:5" x14ac:dyDescent="0.2">
      <c r="A163" s="72" t="s">
        <v>62</v>
      </c>
      <c r="B163" s="82">
        <v>1813.0317796820491</v>
      </c>
      <c r="C163" s="82">
        <v>0</v>
      </c>
      <c r="D163" s="82">
        <v>0</v>
      </c>
      <c r="E163" s="110"/>
    </row>
    <row r="164" spans="1:5" x14ac:dyDescent="0.2">
      <c r="A164" s="72" t="s">
        <v>63</v>
      </c>
      <c r="B164" s="82">
        <v>0</v>
      </c>
      <c r="C164" s="82">
        <v>119.78004979359427</v>
      </c>
      <c r="D164" s="82">
        <v>0</v>
      </c>
      <c r="E164" s="110"/>
    </row>
    <row r="165" spans="1:5" x14ac:dyDescent="0.2">
      <c r="A165" s="72" t="s">
        <v>64</v>
      </c>
      <c r="B165" s="82">
        <v>0</v>
      </c>
      <c r="C165" s="82">
        <v>29.332850306183861</v>
      </c>
      <c r="D165" s="82">
        <v>0</v>
      </c>
      <c r="E165" s="110"/>
    </row>
    <row r="166" spans="1:5" x14ac:dyDescent="0.2">
      <c r="A166" s="72" t="s">
        <v>65</v>
      </c>
      <c r="B166" s="82">
        <v>0</v>
      </c>
      <c r="C166" s="82">
        <v>0</v>
      </c>
      <c r="D166" s="82">
        <v>247.86142421947611</v>
      </c>
      <c r="E166" s="110"/>
    </row>
    <row r="167" spans="1:5" x14ac:dyDescent="0.2">
      <c r="A167" s="72" t="s">
        <v>66</v>
      </c>
      <c r="B167" s="82">
        <v>281.24790211110644</v>
      </c>
      <c r="C167" s="82">
        <v>0</v>
      </c>
      <c r="D167" s="82">
        <v>0</v>
      </c>
      <c r="E167" s="110"/>
    </row>
    <row r="168" spans="1:5" x14ac:dyDescent="0.2">
      <c r="A168" s="72" t="s">
        <v>67</v>
      </c>
      <c r="B168" s="82">
        <v>0</v>
      </c>
      <c r="C168" s="82">
        <v>45.530438915238186</v>
      </c>
      <c r="D168" s="82">
        <v>0</v>
      </c>
      <c r="E168" s="110"/>
    </row>
    <row r="169" spans="1:5" x14ac:dyDescent="0.2">
      <c r="A169" s="72" t="s">
        <v>68</v>
      </c>
      <c r="B169" s="82">
        <v>0</v>
      </c>
      <c r="C169" s="82">
        <v>0</v>
      </c>
      <c r="D169" s="82">
        <v>39.754166948097954</v>
      </c>
      <c r="E169" s="110"/>
    </row>
    <row r="170" spans="1:5" x14ac:dyDescent="0.2">
      <c r="A170" s="72" t="s">
        <v>69</v>
      </c>
      <c r="B170" s="82">
        <v>707.06713448914979</v>
      </c>
      <c r="C170" s="82">
        <v>0</v>
      </c>
      <c r="D170" s="82">
        <v>0</v>
      </c>
      <c r="E170" s="110"/>
    </row>
    <row r="171" spans="1:5" x14ac:dyDescent="0.2">
      <c r="A171" s="72" t="s">
        <v>70</v>
      </c>
      <c r="B171" s="82">
        <v>0</v>
      </c>
      <c r="C171" s="82">
        <v>55.087632340250551</v>
      </c>
      <c r="D171" s="82">
        <v>0</v>
      </c>
      <c r="E171" s="110"/>
    </row>
    <row r="172" spans="1:5" x14ac:dyDescent="0.2">
      <c r="A172" s="72" t="s">
        <v>71</v>
      </c>
      <c r="B172" s="82">
        <v>0</v>
      </c>
      <c r="C172" s="82">
        <v>16.175905563968598</v>
      </c>
      <c r="D172" s="82">
        <v>0</v>
      </c>
      <c r="E172" s="110"/>
    </row>
    <row r="173" spans="1:5" x14ac:dyDescent="0.2">
      <c r="A173" s="72" t="s">
        <v>72</v>
      </c>
      <c r="B173" s="82">
        <v>0</v>
      </c>
      <c r="C173" s="82">
        <v>0</v>
      </c>
      <c r="D173" s="82">
        <v>54.8870932463077</v>
      </c>
      <c r="E173" s="110"/>
    </row>
    <row r="174" spans="1:5" x14ac:dyDescent="0.2">
      <c r="A174" s="72" t="s">
        <v>326</v>
      </c>
      <c r="B174" s="82">
        <v>22.54757438921138</v>
      </c>
      <c r="C174" s="82">
        <v>0</v>
      </c>
      <c r="D174" s="82">
        <v>0</v>
      </c>
      <c r="E174" s="110"/>
    </row>
    <row r="175" spans="1:5" x14ac:dyDescent="0.2">
      <c r="A175" s="72" t="s">
        <v>327</v>
      </c>
      <c r="B175" s="82">
        <v>0</v>
      </c>
      <c r="C175" s="82">
        <v>0</v>
      </c>
      <c r="D175" s="82">
        <v>0</v>
      </c>
      <c r="E175" s="110"/>
    </row>
    <row r="176" spans="1:5" x14ac:dyDescent="0.2">
      <c r="A176" s="72" t="s">
        <v>328</v>
      </c>
      <c r="B176" s="82">
        <v>0</v>
      </c>
      <c r="C176" s="82">
        <v>0</v>
      </c>
      <c r="D176" s="82">
        <v>0</v>
      </c>
      <c r="E176" s="110"/>
    </row>
    <row r="177" spans="1:5" x14ac:dyDescent="0.2">
      <c r="A177" s="72" t="s">
        <v>329</v>
      </c>
      <c r="B177" s="82">
        <v>0</v>
      </c>
      <c r="C177" s="82">
        <v>0</v>
      </c>
      <c r="D177" s="82">
        <v>0</v>
      </c>
      <c r="E177" s="110"/>
    </row>
    <row r="178" spans="1:5" ht="13.5" thickBot="1" x14ac:dyDescent="0.25">
      <c r="A178" s="88" t="s">
        <v>40</v>
      </c>
      <c r="B178" s="111">
        <v>9455.3232466000391</v>
      </c>
      <c r="C178" s="111">
        <v>1171.021081913344</v>
      </c>
      <c r="D178" s="111">
        <v>891.50531757186741</v>
      </c>
      <c r="E178" s="110"/>
    </row>
    <row r="179" spans="1:5" x14ac:dyDescent="0.2">
      <c r="A179" s="81"/>
      <c r="B179" s="110"/>
      <c r="C179" s="110"/>
      <c r="D179" s="110"/>
      <c r="E179" s="110"/>
    </row>
    <row r="180" spans="1:5" x14ac:dyDescent="0.2">
      <c r="A180" s="74" t="s">
        <v>374</v>
      </c>
      <c r="B180" s="110"/>
      <c r="C180" s="110"/>
      <c r="D180" s="110"/>
      <c r="E180" s="110"/>
    </row>
    <row r="181" spans="1:5" ht="15" x14ac:dyDescent="0.2">
      <c r="A181" s="92" t="s">
        <v>25</v>
      </c>
      <c r="B181" s="78" t="s">
        <v>88</v>
      </c>
      <c r="C181" s="78" t="s">
        <v>89</v>
      </c>
      <c r="D181" s="78" t="s">
        <v>90</v>
      </c>
      <c r="E181" s="110"/>
    </row>
    <row r="182" spans="1:5" x14ac:dyDescent="0.2">
      <c r="A182" s="74" t="s">
        <v>91</v>
      </c>
      <c r="B182" s="108"/>
      <c r="C182" s="108"/>
      <c r="D182" s="108"/>
      <c r="E182" s="110"/>
    </row>
    <row r="183" spans="1:5" x14ac:dyDescent="0.2">
      <c r="A183" s="72" t="s">
        <v>44</v>
      </c>
      <c r="B183" s="82">
        <v>3839.2386903649299</v>
      </c>
      <c r="C183" s="82">
        <v>0</v>
      </c>
      <c r="D183" s="82">
        <v>0</v>
      </c>
      <c r="E183" s="110"/>
    </row>
    <row r="184" spans="1:5" x14ac:dyDescent="0.2">
      <c r="A184" s="72" t="s">
        <v>46</v>
      </c>
      <c r="B184" s="82">
        <v>749.65723528369813</v>
      </c>
      <c r="C184" s="82">
        <v>0</v>
      </c>
      <c r="D184" s="82">
        <v>0</v>
      </c>
      <c r="E184" s="110"/>
    </row>
    <row r="185" spans="1:5" x14ac:dyDescent="0.2">
      <c r="A185" s="72" t="s">
        <v>47</v>
      </c>
      <c r="B185" s="82">
        <v>0</v>
      </c>
      <c r="C185" s="82">
        <v>396.06280738892559</v>
      </c>
      <c r="D185" s="82">
        <v>0</v>
      </c>
      <c r="E185" s="110"/>
    </row>
    <row r="186" spans="1:5" x14ac:dyDescent="0.2">
      <c r="A186" s="72" t="s">
        <v>49</v>
      </c>
      <c r="B186" s="82">
        <v>0</v>
      </c>
      <c r="C186" s="82">
        <v>84.08838940909375</v>
      </c>
      <c r="D186" s="82">
        <v>0</v>
      </c>
      <c r="E186" s="110"/>
    </row>
    <row r="187" spans="1:5" x14ac:dyDescent="0.2">
      <c r="A187" s="72" t="s">
        <v>50</v>
      </c>
      <c r="B187" s="82">
        <v>0</v>
      </c>
      <c r="C187" s="82">
        <v>65.329885282800433</v>
      </c>
      <c r="D187" s="82">
        <v>0</v>
      </c>
      <c r="E187" s="110"/>
    </row>
    <row r="188" spans="1:5" x14ac:dyDescent="0.2">
      <c r="A188" s="72" t="s">
        <v>51</v>
      </c>
      <c r="B188" s="82">
        <v>0</v>
      </c>
      <c r="C188" s="82">
        <v>15.975140941142895</v>
      </c>
      <c r="D188" s="82">
        <v>0</v>
      </c>
      <c r="E188" s="110"/>
    </row>
    <row r="189" spans="1:5" x14ac:dyDescent="0.2">
      <c r="A189" s="72" t="s">
        <v>52</v>
      </c>
      <c r="B189" s="82">
        <v>0</v>
      </c>
      <c r="C189" s="82">
        <v>0</v>
      </c>
      <c r="D189" s="82">
        <v>452.27353185844709</v>
      </c>
      <c r="E189" s="110"/>
    </row>
    <row r="190" spans="1:5" x14ac:dyDescent="0.2">
      <c r="A190" s="72" t="s">
        <v>53</v>
      </c>
      <c r="B190" s="82">
        <v>0</v>
      </c>
      <c r="C190" s="82">
        <v>0</v>
      </c>
      <c r="D190" s="82">
        <v>36.911043910648587</v>
      </c>
      <c r="E190" s="110"/>
    </row>
    <row r="191" spans="1:5" x14ac:dyDescent="0.2">
      <c r="A191" s="72" t="s">
        <v>54</v>
      </c>
      <c r="B191" s="82">
        <v>1161.8764769469442</v>
      </c>
      <c r="C191" s="82">
        <v>0</v>
      </c>
      <c r="D191" s="82">
        <v>0</v>
      </c>
      <c r="E191" s="110"/>
    </row>
    <row r="192" spans="1:5" x14ac:dyDescent="0.2">
      <c r="A192" s="72" t="s">
        <v>55</v>
      </c>
      <c r="B192" s="82">
        <v>30.866894581231552</v>
      </c>
      <c r="C192" s="82">
        <v>0</v>
      </c>
      <c r="D192" s="82">
        <v>0</v>
      </c>
      <c r="E192" s="110"/>
    </row>
    <row r="193" spans="1:5" x14ac:dyDescent="0.2">
      <c r="A193" s="72" t="s">
        <v>56</v>
      </c>
      <c r="B193" s="82">
        <v>0</v>
      </c>
      <c r="C193" s="82">
        <v>181.75762735736481</v>
      </c>
      <c r="D193" s="82">
        <v>0</v>
      </c>
      <c r="E193" s="110"/>
    </row>
    <row r="194" spans="1:5" x14ac:dyDescent="0.2">
      <c r="A194" s="72" t="s">
        <v>57</v>
      </c>
      <c r="B194" s="82">
        <v>0</v>
      </c>
      <c r="C194" s="82">
        <v>2.9921020801852243</v>
      </c>
      <c r="D194" s="82">
        <v>0</v>
      </c>
      <c r="E194" s="110"/>
    </row>
    <row r="195" spans="1:5" x14ac:dyDescent="0.2">
      <c r="A195" s="72" t="s">
        <v>58</v>
      </c>
      <c r="B195" s="82">
        <v>0</v>
      </c>
      <c r="C195" s="82">
        <v>20.498282666431802</v>
      </c>
      <c r="D195" s="82">
        <v>0</v>
      </c>
      <c r="E195" s="110"/>
    </row>
    <row r="196" spans="1:5" x14ac:dyDescent="0.2">
      <c r="A196" s="72" t="s">
        <v>59</v>
      </c>
      <c r="B196" s="82">
        <v>0</v>
      </c>
      <c r="C196" s="82">
        <v>0.29253828228226036</v>
      </c>
      <c r="D196" s="82">
        <v>0</v>
      </c>
      <c r="E196" s="110"/>
    </row>
    <row r="197" spans="1:5" x14ac:dyDescent="0.2">
      <c r="A197" s="72" t="s">
        <v>60</v>
      </c>
      <c r="B197" s="82">
        <v>0</v>
      </c>
      <c r="C197" s="82">
        <v>0</v>
      </c>
      <c r="D197" s="82">
        <v>135.65990833913938</v>
      </c>
      <c r="E197" s="110"/>
    </row>
    <row r="198" spans="1:5" x14ac:dyDescent="0.2">
      <c r="A198" s="72" t="s">
        <v>61</v>
      </c>
      <c r="B198" s="82">
        <v>0</v>
      </c>
      <c r="C198" s="82">
        <v>0</v>
      </c>
      <c r="D198" s="82">
        <v>0.61314507899544468</v>
      </c>
      <c r="E198" s="110"/>
    </row>
    <row r="199" spans="1:5" x14ac:dyDescent="0.2">
      <c r="A199" s="72" t="s">
        <v>62</v>
      </c>
      <c r="B199" s="82">
        <v>2434.5944599346735</v>
      </c>
      <c r="C199" s="82">
        <v>0</v>
      </c>
      <c r="D199" s="82">
        <v>0</v>
      </c>
      <c r="E199" s="110"/>
    </row>
    <row r="200" spans="1:5" x14ac:dyDescent="0.2">
      <c r="A200" s="72" t="s">
        <v>63</v>
      </c>
      <c r="B200" s="82">
        <v>0</v>
      </c>
      <c r="C200" s="82">
        <v>238.50420466176453</v>
      </c>
      <c r="D200" s="82">
        <v>0</v>
      </c>
      <c r="E200" s="110"/>
    </row>
    <row r="201" spans="1:5" x14ac:dyDescent="0.2">
      <c r="A201" s="72" t="s">
        <v>64</v>
      </c>
      <c r="B201" s="82">
        <v>0</v>
      </c>
      <c r="C201" s="82">
        <v>54.112261789406134</v>
      </c>
      <c r="D201" s="82">
        <v>0</v>
      </c>
      <c r="E201" s="110"/>
    </row>
    <row r="202" spans="1:5" x14ac:dyDescent="0.2">
      <c r="A202" s="72" t="s">
        <v>65</v>
      </c>
      <c r="B202" s="82">
        <v>0</v>
      </c>
      <c r="C202" s="82">
        <v>0</v>
      </c>
      <c r="D202" s="82">
        <v>453.51627004897148</v>
      </c>
      <c r="E202" s="110"/>
    </row>
    <row r="203" spans="1:5" x14ac:dyDescent="0.2">
      <c r="A203" s="72" t="s">
        <v>66</v>
      </c>
      <c r="B203" s="82">
        <v>368.31880877195317</v>
      </c>
      <c r="C203" s="82">
        <v>0</v>
      </c>
      <c r="D203" s="82">
        <v>0</v>
      </c>
      <c r="E203" s="110"/>
    </row>
    <row r="204" spans="1:5" x14ac:dyDescent="0.2">
      <c r="A204" s="72" t="s">
        <v>67</v>
      </c>
      <c r="B204" s="82">
        <v>0</v>
      </c>
      <c r="C204" s="82">
        <v>65.047586502614408</v>
      </c>
      <c r="D204" s="82">
        <v>0</v>
      </c>
      <c r="E204" s="110"/>
    </row>
    <row r="205" spans="1:5" x14ac:dyDescent="0.2">
      <c r="A205" s="72" t="s">
        <v>68</v>
      </c>
      <c r="B205" s="82">
        <v>0</v>
      </c>
      <c r="C205" s="82">
        <v>0</v>
      </c>
      <c r="D205" s="82">
        <v>73.539428941110899</v>
      </c>
      <c r="E205" s="110"/>
    </row>
    <row r="206" spans="1:5" x14ac:dyDescent="0.2">
      <c r="A206" s="72" t="s">
        <v>69</v>
      </c>
      <c r="B206" s="82">
        <v>1115.5149138115332</v>
      </c>
      <c r="C206" s="82">
        <v>0</v>
      </c>
      <c r="D206" s="82">
        <v>0</v>
      </c>
      <c r="E206" s="110"/>
    </row>
    <row r="207" spans="1:5" x14ac:dyDescent="0.2">
      <c r="A207" s="72" t="s">
        <v>70</v>
      </c>
      <c r="B207" s="82">
        <v>0</v>
      </c>
      <c r="C207" s="82">
        <v>82.108341048231935</v>
      </c>
      <c r="D207" s="82">
        <v>0</v>
      </c>
      <c r="E207" s="110"/>
    </row>
    <row r="208" spans="1:5" x14ac:dyDescent="0.2">
      <c r="A208" s="72" t="s">
        <v>71</v>
      </c>
      <c r="B208" s="82">
        <v>0</v>
      </c>
      <c r="C208" s="82">
        <v>18.247195035280495</v>
      </c>
      <c r="D208" s="82">
        <v>0</v>
      </c>
      <c r="E208" s="110"/>
    </row>
    <row r="209" spans="1:5" x14ac:dyDescent="0.2">
      <c r="A209" s="72" t="s">
        <v>72</v>
      </c>
      <c r="B209" s="82">
        <v>0</v>
      </c>
      <c r="C209" s="82">
        <v>0</v>
      </c>
      <c r="D209" s="82">
        <v>172.3916046822703</v>
      </c>
      <c r="E209" s="110"/>
    </row>
    <row r="210" spans="1:5" x14ac:dyDescent="0.2">
      <c r="A210" s="72" t="s">
        <v>73</v>
      </c>
      <c r="B210" s="82">
        <v>244.34238348999406</v>
      </c>
      <c r="C210" s="82">
        <v>0</v>
      </c>
      <c r="D210" s="82">
        <v>0</v>
      </c>
      <c r="E210" s="110"/>
    </row>
    <row r="211" spans="1:5" x14ac:dyDescent="0.2">
      <c r="A211" s="72" t="s">
        <v>74</v>
      </c>
      <c r="B211" s="82">
        <v>0</v>
      </c>
      <c r="C211" s="82">
        <v>0.72203477672816885</v>
      </c>
      <c r="D211" s="82">
        <v>0</v>
      </c>
      <c r="E211" s="110"/>
    </row>
    <row r="212" spans="1:5" x14ac:dyDescent="0.2">
      <c r="A212" s="72" t="s">
        <v>75</v>
      </c>
      <c r="B212" s="82">
        <v>0</v>
      </c>
      <c r="C212" s="82">
        <v>0.10176329067980903</v>
      </c>
      <c r="D212" s="82">
        <v>0</v>
      </c>
      <c r="E212" s="110"/>
    </row>
    <row r="213" spans="1:5" x14ac:dyDescent="0.2">
      <c r="A213" s="72" t="s">
        <v>76</v>
      </c>
      <c r="B213" s="82">
        <v>0</v>
      </c>
      <c r="C213" s="82">
        <v>0</v>
      </c>
      <c r="D213" s="82">
        <v>0.13832951594184803</v>
      </c>
      <c r="E213" s="110"/>
    </row>
    <row r="214" spans="1:5" x14ac:dyDescent="0.2">
      <c r="A214" s="72" t="s">
        <v>77</v>
      </c>
      <c r="B214" s="82">
        <v>9.4655807466472197</v>
      </c>
      <c r="C214" s="82">
        <v>0</v>
      </c>
      <c r="D214" s="82">
        <v>0</v>
      </c>
      <c r="E214" s="110"/>
    </row>
    <row r="215" spans="1:5" x14ac:dyDescent="0.2">
      <c r="A215" s="72" t="s">
        <v>78</v>
      </c>
      <c r="B215" s="82">
        <v>0</v>
      </c>
      <c r="C215" s="82">
        <v>0.31892800675942606</v>
      </c>
      <c r="D215" s="82">
        <v>0</v>
      </c>
      <c r="E215" s="110"/>
    </row>
    <row r="216" spans="1:5" x14ac:dyDescent="0.2">
      <c r="A216" s="72" t="s">
        <v>79</v>
      </c>
      <c r="B216" s="82">
        <v>0</v>
      </c>
      <c r="C216" s="82">
        <v>3.5436445195491779E-2</v>
      </c>
      <c r="D216" s="82">
        <v>0</v>
      </c>
      <c r="E216" s="110"/>
    </row>
    <row r="217" spans="1:5" x14ac:dyDescent="0.2">
      <c r="A217" s="72" t="s">
        <v>80</v>
      </c>
      <c r="B217" s="82">
        <v>0</v>
      </c>
      <c r="C217" s="82">
        <v>0</v>
      </c>
      <c r="D217" s="82">
        <v>1.0666066262884209E-2</v>
      </c>
      <c r="E217" s="110"/>
    </row>
    <row r="218" spans="1:5" ht="13.5" thickBot="1" x14ac:dyDescent="0.25">
      <c r="A218" s="88" t="s">
        <v>40</v>
      </c>
      <c r="B218" s="111">
        <f>SUM(B183:B217)</f>
        <v>9953.8754439316072</v>
      </c>
      <c r="C218" s="111">
        <f t="shared" ref="C218:D218" si="1">SUM(C183:C217)</f>
        <v>1226.1945249648873</v>
      </c>
      <c r="D218" s="111">
        <f t="shared" si="1"/>
        <v>1325.053928441788</v>
      </c>
      <c r="E218" s="110"/>
    </row>
    <row r="219" spans="1:5" x14ac:dyDescent="0.2">
      <c r="A219" s="234"/>
      <c r="B219" s="235"/>
      <c r="C219" s="235"/>
      <c r="D219" s="235"/>
      <c r="E219" s="110"/>
    </row>
    <row r="220" spans="1:5" x14ac:dyDescent="0.2">
      <c r="A220" s="185" t="s">
        <v>92</v>
      </c>
      <c r="B220" s="110"/>
      <c r="C220" s="110"/>
      <c r="D220" s="110"/>
      <c r="E220" s="110"/>
    </row>
    <row r="221" spans="1:5" ht="15" x14ac:dyDescent="0.2">
      <c r="A221" s="92" t="s">
        <v>25</v>
      </c>
      <c r="B221" s="78" t="s">
        <v>88</v>
      </c>
      <c r="C221" s="78" t="s">
        <v>89</v>
      </c>
      <c r="D221" s="78" t="s">
        <v>90</v>
      </c>
      <c r="E221" s="78" t="s">
        <v>40</v>
      </c>
    </row>
    <row r="222" spans="1:5" x14ac:dyDescent="0.2">
      <c r="A222" s="185" t="s">
        <v>92</v>
      </c>
      <c r="B222" s="110"/>
      <c r="C222" s="110"/>
      <c r="D222" s="110"/>
      <c r="E222" s="110"/>
    </row>
    <row r="223" spans="1:5" x14ac:dyDescent="0.2">
      <c r="A223" s="81"/>
      <c r="B223" s="110"/>
      <c r="C223" s="110"/>
      <c r="D223" s="110"/>
      <c r="E223" s="110"/>
    </row>
    <row r="224" spans="1:5" x14ac:dyDescent="0.2">
      <c r="A224" s="113" t="s">
        <v>279</v>
      </c>
      <c r="B224" s="113">
        <v>6840.7997514450872</v>
      </c>
      <c r="C224" s="113">
        <v>1180.2048039734852</v>
      </c>
      <c r="D224" s="113">
        <v>1284.8959558014283</v>
      </c>
      <c r="E224" s="113">
        <v>9305.9005116299995</v>
      </c>
    </row>
    <row r="225" spans="1:5" x14ac:dyDescent="0.2">
      <c r="A225" s="72" t="s">
        <v>344</v>
      </c>
      <c r="B225" s="209"/>
      <c r="C225" s="209"/>
      <c r="D225" s="209"/>
      <c r="E225" s="121"/>
    </row>
    <row r="226" spans="1:5" x14ac:dyDescent="0.2">
      <c r="A226" s="116" t="s">
        <v>93</v>
      </c>
      <c r="B226" s="209">
        <v>-455.38837857008997</v>
      </c>
      <c r="C226" s="209">
        <v>455.38837857008997</v>
      </c>
      <c r="D226" s="209">
        <v>0</v>
      </c>
      <c r="E226" s="121">
        <v>0</v>
      </c>
    </row>
    <row r="227" spans="1:5" x14ac:dyDescent="0.2">
      <c r="A227" s="116" t="s">
        <v>94</v>
      </c>
      <c r="B227" s="209">
        <v>-166.11883005045701</v>
      </c>
      <c r="C227" s="209">
        <v>0</v>
      </c>
      <c r="D227" s="209">
        <v>166.11883005045701</v>
      </c>
      <c r="E227" s="121">
        <v>0</v>
      </c>
    </row>
    <row r="228" spans="1:5" x14ac:dyDescent="0.2">
      <c r="A228" s="116" t="s">
        <v>95</v>
      </c>
      <c r="B228" s="209">
        <v>0</v>
      </c>
      <c r="C228" s="209">
        <v>-281.81294011617894</v>
      </c>
      <c r="D228" s="209">
        <v>281.81294011617894</v>
      </c>
      <c r="E228" s="121">
        <v>0</v>
      </c>
    </row>
    <row r="229" spans="1:5" x14ac:dyDescent="0.2">
      <c r="A229" s="116" t="s">
        <v>96</v>
      </c>
      <c r="B229" s="209">
        <v>0</v>
      </c>
      <c r="C229" s="209">
        <v>3.5782661635702397</v>
      </c>
      <c r="D229" s="209">
        <v>-3.5782661635702397</v>
      </c>
      <c r="E229" s="121">
        <v>0</v>
      </c>
    </row>
    <row r="230" spans="1:5" x14ac:dyDescent="0.2">
      <c r="A230" s="212" t="s">
        <v>97</v>
      </c>
      <c r="B230" s="209">
        <v>251.97529391944897</v>
      </c>
      <c r="C230" s="209">
        <v>-251.97529391944897</v>
      </c>
      <c r="D230" s="209">
        <v>0</v>
      </c>
      <c r="E230" s="121">
        <v>0</v>
      </c>
    </row>
    <row r="231" spans="1:5" x14ac:dyDescent="0.2">
      <c r="A231" s="72" t="s">
        <v>98</v>
      </c>
      <c r="B231" s="209">
        <v>2.4109521791119999</v>
      </c>
      <c r="C231" s="209">
        <v>0</v>
      </c>
      <c r="D231" s="209">
        <v>-2.4109521791119999</v>
      </c>
      <c r="E231" s="121">
        <v>0</v>
      </c>
    </row>
    <row r="232" spans="1:5" x14ac:dyDescent="0.2">
      <c r="A232" s="72" t="s">
        <v>99</v>
      </c>
      <c r="B232" s="209">
        <v>1133.847695361663</v>
      </c>
      <c r="C232" s="209">
        <v>108.47246588593589</v>
      </c>
      <c r="D232" s="209">
        <v>106.94475757396705</v>
      </c>
      <c r="E232" s="121">
        <v>1349.2649188215662</v>
      </c>
    </row>
    <row r="233" spans="1:5" x14ac:dyDescent="0.2">
      <c r="A233" s="72" t="s">
        <v>100</v>
      </c>
      <c r="B233" s="209">
        <v>-600.86686232879902</v>
      </c>
      <c r="C233" s="209">
        <v>-58.639285226389759</v>
      </c>
      <c r="D233" s="209">
        <v>-161.6434662663666</v>
      </c>
      <c r="E233" s="121">
        <v>-821.14961382155536</v>
      </c>
    </row>
    <row r="234" spans="1:5" ht="13.5" thickBot="1" x14ac:dyDescent="0.25">
      <c r="A234" s="88" t="s">
        <v>345</v>
      </c>
      <c r="B234" s="16">
        <v>7006.6596219559651</v>
      </c>
      <c r="C234" s="16">
        <v>1155.2163953310637</v>
      </c>
      <c r="D234" s="16">
        <v>1672.1397989329823</v>
      </c>
      <c r="E234" s="16">
        <v>9834.0158166300098</v>
      </c>
    </row>
    <row r="235" spans="1:5" x14ac:dyDescent="0.2">
      <c r="A235" s="81"/>
      <c r="B235" s="110"/>
      <c r="C235" s="110"/>
      <c r="D235" s="110"/>
      <c r="E235" s="110"/>
    </row>
    <row r="236" spans="1:5" x14ac:dyDescent="0.2">
      <c r="A236" s="113" t="s">
        <v>101</v>
      </c>
      <c r="B236" s="113">
        <v>6313.2197174561879</v>
      </c>
      <c r="C236" s="113">
        <v>1158.1825998070262</v>
      </c>
      <c r="D236" s="113">
        <v>844.5677204967858</v>
      </c>
      <c r="E236" s="113">
        <v>8315.9700381700004</v>
      </c>
    </row>
    <row r="237" spans="1:5" x14ac:dyDescent="0.2">
      <c r="A237" s="72" t="s">
        <v>102</v>
      </c>
      <c r="B237" s="114"/>
      <c r="C237" s="114"/>
      <c r="D237" s="114"/>
      <c r="E237" s="115"/>
    </row>
    <row r="238" spans="1:5" x14ac:dyDescent="0.2">
      <c r="A238" s="116" t="s">
        <v>93</v>
      </c>
      <c r="B238" s="114">
        <v>-430.70182255046399</v>
      </c>
      <c r="C238" s="114">
        <v>430.70182255046399</v>
      </c>
      <c r="D238" s="114">
        <v>0</v>
      </c>
      <c r="E238" s="115">
        <v>0</v>
      </c>
    </row>
    <row r="239" spans="1:5" x14ac:dyDescent="0.2">
      <c r="A239" s="116" t="s">
        <v>94</v>
      </c>
      <c r="B239" s="114">
        <v>-48.001633938476004</v>
      </c>
      <c r="C239" s="114">
        <v>0</v>
      </c>
      <c r="D239" s="114">
        <v>48.001633938476004</v>
      </c>
      <c r="E239" s="115">
        <v>0</v>
      </c>
    </row>
    <row r="240" spans="1:5" x14ac:dyDescent="0.2">
      <c r="A240" s="116" t="s">
        <v>95</v>
      </c>
      <c r="B240" s="114">
        <v>0</v>
      </c>
      <c r="C240" s="114">
        <v>-176.52157269827501</v>
      </c>
      <c r="D240" s="114">
        <v>176.52157269827501</v>
      </c>
      <c r="E240" s="115">
        <v>0</v>
      </c>
    </row>
    <row r="241" spans="1:5" x14ac:dyDescent="0.2">
      <c r="A241" s="116" t="s">
        <v>96</v>
      </c>
      <c r="B241" s="114">
        <v>0</v>
      </c>
      <c r="C241" s="114">
        <v>0.69050551999999998</v>
      </c>
      <c r="D241" s="114">
        <v>-0.69050551999999998</v>
      </c>
      <c r="E241" s="115">
        <v>0</v>
      </c>
    </row>
    <row r="242" spans="1:5" x14ac:dyDescent="0.2">
      <c r="A242" s="212" t="s">
        <v>97</v>
      </c>
      <c r="B242" s="114">
        <v>251.41773391001902</v>
      </c>
      <c r="C242" s="114">
        <v>-251.41773391001902</v>
      </c>
      <c r="D242" s="114">
        <v>0</v>
      </c>
      <c r="E242" s="115">
        <v>0</v>
      </c>
    </row>
    <row r="243" spans="1:5" x14ac:dyDescent="0.2">
      <c r="A243" s="72" t="s">
        <v>98</v>
      </c>
      <c r="B243" s="114">
        <v>7.6996519999999999E-2</v>
      </c>
      <c r="C243" s="114">
        <v>0</v>
      </c>
      <c r="D243" s="114">
        <v>-7.6996519999999999E-2</v>
      </c>
      <c r="E243" s="115">
        <v>0</v>
      </c>
    </row>
    <row r="244" spans="1:5" x14ac:dyDescent="0.2">
      <c r="A244" s="72" t="s">
        <v>99</v>
      </c>
      <c r="B244" s="114">
        <v>886.49762726894608</v>
      </c>
      <c r="C244" s="114">
        <v>57.943048103490547</v>
      </c>
      <c r="D244" s="114">
        <v>14.808211847522795</v>
      </c>
      <c r="E244" s="115">
        <v>959.24888721995944</v>
      </c>
    </row>
    <row r="245" spans="1:5" x14ac:dyDescent="0.2">
      <c r="A245" s="72" t="s">
        <v>100</v>
      </c>
      <c r="B245" s="114">
        <v>-538.37496446688795</v>
      </c>
      <c r="C245" s="114">
        <v>-119.4335517470022</v>
      </c>
      <c r="D245" s="114">
        <v>-214.2544148160718</v>
      </c>
      <c r="E245" s="115">
        <v>-872.06293102996187</v>
      </c>
    </row>
    <row r="246" spans="1:5" x14ac:dyDescent="0.2">
      <c r="A246" s="15" t="s">
        <v>103</v>
      </c>
      <c r="B246" s="15">
        <v>6434.1336541993251</v>
      </c>
      <c r="C246" s="15">
        <v>1100.1451176256844</v>
      </c>
      <c r="D246" s="15">
        <v>868.87722212498784</v>
      </c>
      <c r="E246" s="15">
        <v>8403.1559943599968</v>
      </c>
    </row>
    <row r="247" spans="1:5" x14ac:dyDescent="0.2">
      <c r="A247" s="81"/>
      <c r="B247" s="110"/>
      <c r="C247" s="110"/>
      <c r="D247" s="110"/>
      <c r="E247" s="110"/>
    </row>
    <row r="248" spans="1:5" ht="13.5" thickBot="1" x14ac:dyDescent="0.25">
      <c r="A248" s="88" t="s">
        <v>101</v>
      </c>
      <c r="B248" s="16">
        <v>6313.2197174561879</v>
      </c>
      <c r="C248" s="16">
        <v>1158.1825998070262</v>
      </c>
      <c r="D248" s="16">
        <v>844.5677204967858</v>
      </c>
      <c r="E248" s="16">
        <v>8315.9700381700004</v>
      </c>
    </row>
    <row r="249" spans="1:5" x14ac:dyDescent="0.2">
      <c r="A249" s="72" t="s">
        <v>346</v>
      </c>
      <c r="B249" s="209"/>
      <c r="C249" s="209"/>
      <c r="D249" s="209"/>
      <c r="E249" s="121"/>
    </row>
    <row r="250" spans="1:5" x14ac:dyDescent="0.2">
      <c r="A250" s="116" t="s">
        <v>93</v>
      </c>
      <c r="B250" s="209">
        <v>-1847.8378942322258</v>
      </c>
      <c r="C250" s="209">
        <v>1847.8378942322258</v>
      </c>
      <c r="D250" s="209">
        <v>0</v>
      </c>
      <c r="E250" s="121">
        <v>0</v>
      </c>
    </row>
    <row r="251" spans="1:5" x14ac:dyDescent="0.2">
      <c r="A251" s="116" t="s">
        <v>94</v>
      </c>
      <c r="B251" s="209">
        <v>-222.43526480923009</v>
      </c>
      <c r="C251" s="209">
        <v>0</v>
      </c>
      <c r="D251" s="209">
        <v>222.43526480923009</v>
      </c>
      <c r="E251" s="121">
        <v>0</v>
      </c>
    </row>
    <row r="252" spans="1:5" x14ac:dyDescent="0.2">
      <c r="A252" s="116" t="s">
        <v>95</v>
      </c>
      <c r="B252" s="209">
        <v>0</v>
      </c>
      <c r="C252" s="209">
        <v>-756.37567006594509</v>
      </c>
      <c r="D252" s="209">
        <v>756.37567006594509</v>
      </c>
      <c r="E252" s="121">
        <v>0</v>
      </c>
    </row>
    <row r="253" spans="1:5" x14ac:dyDescent="0.2">
      <c r="A253" s="116" t="s">
        <v>96</v>
      </c>
      <c r="B253" s="209">
        <v>0</v>
      </c>
      <c r="C253" s="209">
        <v>4.5437153516310005</v>
      </c>
      <c r="D253" s="209">
        <v>-4.5437153516310005</v>
      </c>
      <c r="E253" s="121">
        <v>0</v>
      </c>
    </row>
    <row r="254" spans="1:5" x14ac:dyDescent="0.2">
      <c r="A254" s="212" t="s">
        <v>97</v>
      </c>
      <c r="B254" s="209">
        <v>859.2045740243916</v>
      </c>
      <c r="C254" s="209">
        <v>-859.2045740243916</v>
      </c>
      <c r="D254" s="209">
        <v>0</v>
      </c>
      <c r="E254" s="121">
        <v>0</v>
      </c>
    </row>
    <row r="255" spans="1:5" x14ac:dyDescent="0.2">
      <c r="A255" s="72" t="s">
        <v>98</v>
      </c>
      <c r="B255" s="209">
        <v>3.1701148096544998</v>
      </c>
      <c r="C255" s="209">
        <v>0</v>
      </c>
      <c r="D255" s="209">
        <v>-3.1701148096544998</v>
      </c>
      <c r="E255" s="121">
        <v>0</v>
      </c>
    </row>
    <row r="256" spans="1:5" x14ac:dyDescent="0.2">
      <c r="A256" s="72" t="s">
        <v>99</v>
      </c>
      <c r="B256" s="209">
        <v>3744.3130186628155</v>
      </c>
      <c r="C256" s="209">
        <v>284.54066503602701</v>
      </c>
      <c r="D256" s="209">
        <v>71.297064463901421</v>
      </c>
      <c r="E256" s="121">
        <v>4100.1507481627441</v>
      </c>
    </row>
    <row r="257" spans="1:5" x14ac:dyDescent="0.2">
      <c r="A257" s="72" t="s">
        <v>100</v>
      </c>
      <c r="B257" s="209">
        <v>-2008.8345144665068</v>
      </c>
      <c r="C257" s="209">
        <v>-499.31982636308828</v>
      </c>
      <c r="D257" s="209">
        <v>-602.0659338731482</v>
      </c>
      <c r="E257" s="121">
        <v>-3110.2202747027436</v>
      </c>
    </row>
    <row r="258" spans="1:5" ht="13.5" thickBot="1" x14ac:dyDescent="0.25">
      <c r="A258" s="88" t="s">
        <v>279</v>
      </c>
      <c r="B258" s="16">
        <v>6840.7997514450853</v>
      </c>
      <c r="C258" s="16">
        <v>1180.204803973485</v>
      </c>
      <c r="D258" s="16">
        <v>1284.895955801429</v>
      </c>
      <c r="E258" s="16">
        <v>9305.9005116299995</v>
      </c>
    </row>
    <row r="259" spans="1:5" x14ac:dyDescent="0.2">
      <c r="A259" s="81"/>
      <c r="B259" s="110"/>
      <c r="C259" s="110"/>
      <c r="D259" s="110"/>
      <c r="E259" s="110"/>
    </row>
    <row r="260" spans="1:5" x14ac:dyDescent="0.2">
      <c r="A260" s="74" t="s">
        <v>104</v>
      </c>
      <c r="B260" s="110"/>
      <c r="C260" s="110"/>
      <c r="D260" s="110"/>
    </row>
    <row r="261" spans="1:5" ht="15" x14ac:dyDescent="0.2">
      <c r="A261" s="92" t="s">
        <v>25</v>
      </c>
      <c r="B261" s="78" t="s">
        <v>88</v>
      </c>
      <c r="C261" s="78" t="s">
        <v>89</v>
      </c>
      <c r="D261" s="78" t="s">
        <v>90</v>
      </c>
      <c r="E261" s="78" t="s">
        <v>40</v>
      </c>
    </row>
    <row r="262" spans="1:5" x14ac:dyDescent="0.2">
      <c r="A262" s="81"/>
      <c r="B262" s="110"/>
      <c r="C262" s="110"/>
      <c r="D262" s="110"/>
      <c r="E262" s="110"/>
    </row>
    <row r="263" spans="1:5" x14ac:dyDescent="0.2">
      <c r="A263" s="15" t="s">
        <v>280</v>
      </c>
      <c r="B263" s="15">
        <v>143.67784998510592</v>
      </c>
      <c r="C263" s="15">
        <v>172.829292761994</v>
      </c>
      <c r="D263" s="15">
        <v>493.63919673302939</v>
      </c>
      <c r="E263" s="15">
        <v>810.14633948012909</v>
      </c>
    </row>
    <row r="264" spans="1:5" x14ac:dyDescent="0.2">
      <c r="A264" s="72" t="s">
        <v>344</v>
      </c>
      <c r="B264" s="121"/>
      <c r="C264" s="121"/>
      <c r="D264" s="121"/>
      <c r="E264" s="121"/>
    </row>
    <row r="265" spans="1:5" x14ac:dyDescent="0.2">
      <c r="A265" s="116" t="s">
        <v>93</v>
      </c>
      <c r="B265" s="114">
        <v>-7.7815396989587855</v>
      </c>
      <c r="C265" s="114">
        <v>7.7815396989587855</v>
      </c>
      <c r="D265" s="114">
        <v>0</v>
      </c>
      <c r="E265" s="210">
        <v>0</v>
      </c>
    </row>
    <row r="266" spans="1:5" x14ac:dyDescent="0.2">
      <c r="A266" s="116" t="s">
        <v>94</v>
      </c>
      <c r="B266" s="114">
        <v>-2.4951450474513459</v>
      </c>
      <c r="C266" s="114">
        <v>0</v>
      </c>
      <c r="D266" s="114">
        <v>2.4951450474513459</v>
      </c>
      <c r="E266" s="210">
        <v>0</v>
      </c>
    </row>
    <row r="267" spans="1:5" x14ac:dyDescent="0.2">
      <c r="A267" s="116" t="s">
        <v>95</v>
      </c>
      <c r="B267" s="135">
        <v>0</v>
      </c>
      <c r="C267" s="135">
        <v>-47.071688668741068</v>
      </c>
      <c r="D267" s="135">
        <v>47.071688668741068</v>
      </c>
      <c r="E267" s="210">
        <v>0</v>
      </c>
    </row>
    <row r="268" spans="1:5" x14ac:dyDescent="0.2">
      <c r="A268" s="116" t="s">
        <v>96</v>
      </c>
      <c r="B268" s="135">
        <v>0</v>
      </c>
      <c r="C268" s="135">
        <v>1.5245512691601344</v>
      </c>
      <c r="D268" s="135">
        <v>-1.5245512691601344</v>
      </c>
      <c r="E268" s="211">
        <v>0</v>
      </c>
    </row>
    <row r="269" spans="1:5" x14ac:dyDescent="0.2">
      <c r="A269" s="116" t="s">
        <v>97</v>
      </c>
      <c r="B269" s="135">
        <v>25.817770443653927</v>
      </c>
      <c r="C269" s="135">
        <v>-25.817770443653927</v>
      </c>
      <c r="D269" s="135">
        <v>0</v>
      </c>
      <c r="E269" s="211">
        <v>0</v>
      </c>
    </row>
    <row r="270" spans="1:5" x14ac:dyDescent="0.2">
      <c r="A270" s="116" t="s">
        <v>98</v>
      </c>
      <c r="B270" s="135">
        <v>1.083302879521739</v>
      </c>
      <c r="C270" s="135">
        <v>0</v>
      </c>
      <c r="D270" s="135">
        <v>-1.083302879521739</v>
      </c>
      <c r="E270" s="211">
        <v>0</v>
      </c>
    </row>
    <row r="271" spans="1:5" x14ac:dyDescent="0.2">
      <c r="A271" s="212" t="s">
        <v>105</v>
      </c>
      <c r="B271" s="135">
        <v>10.096382371673075</v>
      </c>
      <c r="C271" s="135">
        <v>53.588049342671091</v>
      </c>
      <c r="D271" s="135">
        <v>72.195589586560189</v>
      </c>
      <c r="E271" s="211">
        <v>135.88002130090436</v>
      </c>
    </row>
    <row r="272" spans="1:5" x14ac:dyDescent="0.2">
      <c r="A272" s="212" t="s">
        <v>106</v>
      </c>
      <c r="B272" s="135">
        <v>-32.543014505473153</v>
      </c>
      <c r="C272" s="135">
        <v>-7.5523406370245088</v>
      </c>
      <c r="D272" s="135">
        <v>-19.159125566757456</v>
      </c>
      <c r="E272" s="211">
        <v>-59.25448070925512</v>
      </c>
    </row>
    <row r="273" spans="1:5" x14ac:dyDescent="0.2">
      <c r="A273" s="72" t="s">
        <v>348</v>
      </c>
      <c r="B273" s="135">
        <v>14.438241406395287</v>
      </c>
      <c r="C273" s="135">
        <v>14.152372619934207</v>
      </c>
      <c r="D273" s="135">
        <v>48.236255461184115</v>
      </c>
      <c r="E273" s="211">
        <v>76.826869487513605</v>
      </c>
    </row>
    <row r="274" spans="1:5" x14ac:dyDescent="0.2">
      <c r="A274" s="72" t="s">
        <v>349</v>
      </c>
      <c r="B274" s="135">
        <v>21.906604538550678</v>
      </c>
      <c r="C274" s="135">
        <v>28.110657653915407</v>
      </c>
      <c r="D274" s="135">
        <v>0</v>
      </c>
      <c r="E274" s="211">
        <v>50.017262192466085</v>
      </c>
    </row>
    <row r="275" spans="1:5" x14ac:dyDescent="0.2">
      <c r="A275" s="72" t="s">
        <v>107</v>
      </c>
      <c r="B275" s="135">
        <v>0.2130792027812094</v>
      </c>
      <c r="C275" s="135">
        <v>-0.52772458911007925</v>
      </c>
      <c r="D275" s="135">
        <v>-0.6446708685922431</v>
      </c>
      <c r="E275" s="211">
        <v>-0.95931625492111294</v>
      </c>
    </row>
    <row r="276" spans="1:5" ht="13.5" thickBot="1" x14ac:dyDescent="0.25">
      <c r="A276" s="88" t="s">
        <v>350</v>
      </c>
      <c r="B276" s="16">
        <v>174.41353157579857</v>
      </c>
      <c r="C276" s="16">
        <v>197.01693900810403</v>
      </c>
      <c r="D276" s="16">
        <v>641.22622491293453</v>
      </c>
      <c r="E276" s="16">
        <v>1012.6566954968368</v>
      </c>
    </row>
    <row r="277" spans="1:5" x14ac:dyDescent="0.2">
      <c r="A277" s="81"/>
      <c r="B277" s="110"/>
      <c r="C277" s="110"/>
      <c r="D277" s="110"/>
      <c r="E277" s="110"/>
    </row>
    <row r="278" spans="1:5" x14ac:dyDescent="0.2">
      <c r="A278" s="15" t="s">
        <v>108</v>
      </c>
      <c r="B278" s="15">
        <v>102.08220007227517</v>
      </c>
      <c r="C278" s="15">
        <v>100.75479058013504</v>
      </c>
      <c r="D278" s="15">
        <v>268.81159833929388</v>
      </c>
      <c r="E278" s="15">
        <v>471.64858899170406</v>
      </c>
    </row>
    <row r="279" spans="1:5" x14ac:dyDescent="0.2">
      <c r="A279" s="72" t="s">
        <v>102</v>
      </c>
      <c r="B279" s="114"/>
      <c r="C279" s="114"/>
      <c r="D279" s="114"/>
      <c r="E279" s="120"/>
    </row>
    <row r="280" spans="1:5" x14ac:dyDescent="0.2">
      <c r="A280" s="116" t="s">
        <v>93</v>
      </c>
      <c r="B280" s="114">
        <v>-5.1739393668086322</v>
      </c>
      <c r="C280" s="114">
        <v>5.1739393668086322</v>
      </c>
      <c r="D280" s="114">
        <v>0</v>
      </c>
      <c r="E280" s="118">
        <v>0</v>
      </c>
    </row>
    <row r="281" spans="1:5" x14ac:dyDescent="0.2">
      <c r="A281" s="116" t="s">
        <v>94</v>
      </c>
      <c r="B281" s="114">
        <v>-0.62979950911822558</v>
      </c>
      <c r="C281" s="114">
        <v>0</v>
      </c>
      <c r="D281" s="114">
        <v>0.62979950911822558</v>
      </c>
      <c r="E281" s="118">
        <v>0</v>
      </c>
    </row>
    <row r="282" spans="1:5" x14ac:dyDescent="0.2">
      <c r="A282" s="116" t="s">
        <v>95</v>
      </c>
      <c r="B282" s="114">
        <v>0</v>
      </c>
      <c r="C282" s="114">
        <v>-23.827651316074082</v>
      </c>
      <c r="D282" s="114">
        <v>23.827651316074082</v>
      </c>
      <c r="E282" s="118">
        <v>0</v>
      </c>
    </row>
    <row r="283" spans="1:5" x14ac:dyDescent="0.2">
      <c r="A283" s="116" t="s">
        <v>96</v>
      </c>
      <c r="B283" s="114">
        <v>0</v>
      </c>
      <c r="C283" s="114">
        <v>0.20715165599999999</v>
      </c>
      <c r="D283" s="114">
        <v>-0.20715165599999999</v>
      </c>
      <c r="E283" s="118">
        <v>0</v>
      </c>
    </row>
    <row r="284" spans="1:5" x14ac:dyDescent="0.2">
      <c r="A284" s="116" t="s">
        <v>97</v>
      </c>
      <c r="B284" s="114">
        <v>18.273807944814958</v>
      </c>
      <c r="C284" s="114">
        <v>-18.273807944814958</v>
      </c>
      <c r="D284" s="114">
        <v>0</v>
      </c>
      <c r="E284" s="118">
        <v>0</v>
      </c>
    </row>
    <row r="285" spans="1:5" x14ac:dyDescent="0.2">
      <c r="A285" s="116" t="s">
        <v>98</v>
      </c>
      <c r="B285" s="114">
        <v>2.3098955999999997E-2</v>
      </c>
      <c r="C285" s="114">
        <v>0</v>
      </c>
      <c r="D285" s="114">
        <v>-2.3098955999999997E-2</v>
      </c>
      <c r="E285" s="118">
        <v>0</v>
      </c>
    </row>
    <row r="286" spans="1:5" x14ac:dyDescent="0.2">
      <c r="A286" s="212" t="s">
        <v>105</v>
      </c>
      <c r="B286" s="114">
        <v>16.116046364079502</v>
      </c>
      <c r="C286" s="114">
        <v>52.000495555575299</v>
      </c>
      <c r="D286" s="114">
        <v>40.990196638682704</v>
      </c>
      <c r="E286" s="118">
        <v>109.1067385583375</v>
      </c>
    </row>
    <row r="287" spans="1:5" x14ac:dyDescent="0.2">
      <c r="A287" s="212" t="s">
        <v>106</v>
      </c>
      <c r="B287" s="114">
        <v>-18.775465377654324</v>
      </c>
      <c r="C287" s="114">
        <v>-14.005898183254452</v>
      </c>
      <c r="D287" s="114">
        <v>-49.664196483961256</v>
      </c>
      <c r="E287" s="118">
        <v>-82.445560044870035</v>
      </c>
    </row>
    <row r="288" spans="1:5" x14ac:dyDescent="0.2">
      <c r="A288" s="72" t="s">
        <v>107</v>
      </c>
      <c r="B288" s="114">
        <v>1.1005214209980503</v>
      </c>
      <c r="C288" s="114">
        <v>0.80092547573271933</v>
      </c>
      <c r="D288" s="114">
        <v>4.6730005624802118E-3</v>
      </c>
      <c r="E288" s="118">
        <v>1.9061198972932498</v>
      </c>
    </row>
    <row r="289" spans="1:5" x14ac:dyDescent="0.2">
      <c r="A289" s="15" t="s">
        <v>109</v>
      </c>
      <c r="B289" s="15">
        <v>113.01647050458649</v>
      </c>
      <c r="C289" s="15">
        <v>102.82994519010819</v>
      </c>
      <c r="D289" s="15">
        <v>284.36947170777012</v>
      </c>
      <c r="E289" s="15">
        <v>500.21588740246477</v>
      </c>
    </row>
    <row r="290" spans="1:5" x14ac:dyDescent="0.2">
      <c r="A290" s="81"/>
      <c r="B290" s="110"/>
      <c r="C290" s="110"/>
      <c r="D290" s="110"/>
      <c r="E290" s="110"/>
    </row>
    <row r="291" spans="1:5" x14ac:dyDescent="0.2">
      <c r="A291" s="15" t="s">
        <v>108</v>
      </c>
      <c r="B291" s="15">
        <v>102.08220007227517</v>
      </c>
      <c r="C291" s="15">
        <v>100.75479058013504</v>
      </c>
      <c r="D291" s="15">
        <v>268.81159833929388</v>
      </c>
      <c r="E291" s="15">
        <v>471.64858899170406</v>
      </c>
    </row>
    <row r="292" spans="1:5" x14ac:dyDescent="0.2">
      <c r="A292" s="72" t="s">
        <v>347</v>
      </c>
      <c r="B292" s="114"/>
      <c r="C292" s="114"/>
      <c r="D292" s="114"/>
      <c r="E292" s="118"/>
    </row>
    <row r="293" spans="1:5" x14ac:dyDescent="0.2">
      <c r="A293" s="116" t="s">
        <v>93</v>
      </c>
      <c r="B293" s="114">
        <v>-26.221269683593359</v>
      </c>
      <c r="C293" s="114">
        <v>26.221269683593359</v>
      </c>
      <c r="D293" s="114">
        <v>0</v>
      </c>
      <c r="E293" s="115">
        <v>0</v>
      </c>
    </row>
    <row r="294" spans="1:5" x14ac:dyDescent="0.2">
      <c r="A294" s="116" t="s">
        <v>94</v>
      </c>
      <c r="B294" s="114">
        <v>-3.4641099035027416</v>
      </c>
      <c r="C294" s="114">
        <v>0</v>
      </c>
      <c r="D294" s="114">
        <v>3.4641099035027416</v>
      </c>
      <c r="E294" s="115">
        <v>0</v>
      </c>
    </row>
    <row r="295" spans="1:5" x14ac:dyDescent="0.2">
      <c r="A295" s="116" t="s">
        <v>95</v>
      </c>
      <c r="B295" s="114">
        <v>0</v>
      </c>
      <c r="C295" s="114">
        <v>-117.40939571932455</v>
      </c>
      <c r="D295" s="114">
        <v>117.40939571932455</v>
      </c>
      <c r="E295" s="115">
        <v>0</v>
      </c>
    </row>
    <row r="296" spans="1:5" x14ac:dyDescent="0.2">
      <c r="A296" s="116" t="s">
        <v>96</v>
      </c>
      <c r="B296" s="114">
        <v>0</v>
      </c>
      <c r="C296" s="114">
        <v>1.8046781598164499</v>
      </c>
      <c r="D296" s="114">
        <v>-1.8046781598164499</v>
      </c>
      <c r="E296" s="115">
        <v>0</v>
      </c>
    </row>
    <row r="297" spans="1:5" x14ac:dyDescent="0.2">
      <c r="A297" s="116" t="s">
        <v>97</v>
      </c>
      <c r="B297" s="114">
        <v>73.717076825392212</v>
      </c>
      <c r="C297" s="114">
        <v>-73.717076825392212</v>
      </c>
      <c r="D297" s="114">
        <v>0</v>
      </c>
      <c r="E297" s="115">
        <v>0</v>
      </c>
    </row>
    <row r="298" spans="1:5" x14ac:dyDescent="0.2">
      <c r="A298" s="116" t="s">
        <v>98</v>
      </c>
      <c r="B298" s="114">
        <v>2.4636208729470002</v>
      </c>
      <c r="C298" s="114">
        <v>0</v>
      </c>
      <c r="D298" s="114">
        <v>-2.4636208729470002</v>
      </c>
      <c r="E298" s="115">
        <v>0</v>
      </c>
    </row>
    <row r="299" spans="1:5" x14ac:dyDescent="0.2">
      <c r="A299" s="212" t="s">
        <v>105</v>
      </c>
      <c r="B299" s="114">
        <v>66.011325085774956</v>
      </c>
      <c r="C299" s="114">
        <v>245.00020322525643</v>
      </c>
      <c r="D299" s="114">
        <v>204.95680633996449</v>
      </c>
      <c r="E299" s="115">
        <v>515.96833465099598</v>
      </c>
    </row>
    <row r="300" spans="1:5" x14ac:dyDescent="0.2">
      <c r="A300" s="212" t="s">
        <v>106</v>
      </c>
      <c r="B300" s="114">
        <v>-86.046424024153382</v>
      </c>
      <c r="C300" s="114">
        <v>-59.148229526895918</v>
      </c>
      <c r="D300" s="114">
        <v>-153.85531679177677</v>
      </c>
      <c r="E300" s="115">
        <v>-299.0499703428261</v>
      </c>
    </row>
    <row r="301" spans="1:5" x14ac:dyDescent="0.2">
      <c r="A301" s="72" t="s">
        <v>107</v>
      </c>
      <c r="B301" s="114">
        <v>15.135430739966106</v>
      </c>
      <c r="C301" s="114">
        <v>49.32305318480536</v>
      </c>
      <c r="D301" s="114">
        <v>57.120902255483813</v>
      </c>
      <c r="E301" s="115">
        <v>121.57938618025527</v>
      </c>
    </row>
    <row r="302" spans="1:5" ht="13.5" thickBot="1" x14ac:dyDescent="0.25">
      <c r="A302" s="88" t="s">
        <v>280</v>
      </c>
      <c r="B302" s="16">
        <v>143.67784998510595</v>
      </c>
      <c r="C302" s="16">
        <v>172.82929276199394</v>
      </c>
      <c r="D302" s="16">
        <v>493.63919673302934</v>
      </c>
      <c r="E302" s="16">
        <v>810.1463394801292</v>
      </c>
    </row>
    <row r="303" spans="1:5" x14ac:dyDescent="0.2">
      <c r="A303" s="81"/>
      <c r="B303" s="110"/>
      <c r="C303" s="110"/>
      <c r="D303" s="110"/>
      <c r="E303" s="110"/>
    </row>
    <row r="304" spans="1:5" x14ac:dyDescent="0.2">
      <c r="A304" s="74" t="s">
        <v>110</v>
      </c>
      <c r="B304" s="112"/>
      <c r="C304" s="112"/>
      <c r="D304" s="112"/>
      <c r="E304" s="112"/>
    </row>
    <row r="305" spans="1:7" ht="15" x14ac:dyDescent="0.2">
      <c r="A305" s="92" t="s">
        <v>25</v>
      </c>
      <c r="B305" s="78"/>
      <c r="C305" s="78"/>
      <c r="D305" s="78"/>
      <c r="E305" s="78"/>
      <c r="F305" s="78"/>
      <c r="G305" s="78"/>
    </row>
    <row r="306" spans="1:7" ht="15" x14ac:dyDescent="0.2">
      <c r="A306" s="124"/>
      <c r="B306" s="79"/>
      <c r="C306" s="79"/>
      <c r="D306" s="79"/>
      <c r="E306" s="79"/>
      <c r="F306" s="79"/>
      <c r="G306" s="79"/>
    </row>
    <row r="307" spans="1:7" ht="15" customHeight="1" x14ac:dyDescent="0.25">
      <c r="A307"/>
      <c r="B307" s="241" t="s">
        <v>111</v>
      </c>
      <c r="C307" s="242"/>
      <c r="D307" s="243"/>
      <c r="E307" s="125" t="s">
        <v>112</v>
      </c>
      <c r="F307" s="198" t="s">
        <v>113</v>
      </c>
      <c r="G307" s="126" t="s">
        <v>40</v>
      </c>
    </row>
    <row r="308" spans="1:7" ht="15" x14ac:dyDescent="0.2">
      <c r="A308" s="127" t="s">
        <v>331</v>
      </c>
      <c r="B308" s="126" t="s">
        <v>37</v>
      </c>
      <c r="C308" s="128" t="s">
        <v>38</v>
      </c>
      <c r="D308" s="126" t="s">
        <v>39</v>
      </c>
      <c r="E308" s="126"/>
      <c r="F308" s="198"/>
      <c r="G308" s="126"/>
    </row>
    <row r="309" spans="1:7" x14ac:dyDescent="0.2">
      <c r="A309" s="129" t="s">
        <v>114</v>
      </c>
      <c r="B309" s="130">
        <v>141.9</v>
      </c>
      <c r="C309" s="131">
        <v>89.6</v>
      </c>
      <c r="D309" s="132">
        <v>38.200000000000003</v>
      </c>
      <c r="E309" s="133">
        <v>35.9</v>
      </c>
      <c r="F309" s="133">
        <v>16.5</v>
      </c>
      <c r="G309" s="134">
        <f>SUM(B309:F309)</f>
        <v>322.09999999999997</v>
      </c>
    </row>
    <row r="310" spans="1:7" x14ac:dyDescent="0.2">
      <c r="A310" s="129" t="s">
        <v>115</v>
      </c>
      <c r="B310" s="136">
        <v>8.15</v>
      </c>
      <c r="C310" s="131">
        <v>7.34</v>
      </c>
      <c r="D310" s="133">
        <v>2</v>
      </c>
      <c r="E310" s="133">
        <v>8.7100000000000009</v>
      </c>
      <c r="F310" s="133">
        <v>14.18</v>
      </c>
      <c r="G310" s="134">
        <f>SUM(B310:F310)</f>
        <v>40.380000000000003</v>
      </c>
    </row>
    <row r="311" spans="1:7" ht="13.5" thickBot="1" x14ac:dyDescent="0.25">
      <c r="A311" s="137" t="s">
        <v>40</v>
      </c>
      <c r="B311" s="138">
        <f>SUM(B309:B310)</f>
        <v>150.05000000000001</v>
      </c>
      <c r="C311" s="138">
        <f t="shared" ref="C311:D311" si="2">SUM(C309:C310)</f>
        <v>96.94</v>
      </c>
      <c r="D311" s="138">
        <f t="shared" si="2"/>
        <v>40.200000000000003</v>
      </c>
      <c r="E311" s="138">
        <f>SUM(E309:E310)</f>
        <v>44.61</v>
      </c>
      <c r="F311" s="138">
        <f>SUM(F309:F310)</f>
        <v>30.68</v>
      </c>
      <c r="G311" s="190">
        <f>SUM(G309:G310)</f>
        <v>362.47999999999996</v>
      </c>
    </row>
    <row r="312" spans="1:7" x14ac:dyDescent="0.2">
      <c r="A312" s="123"/>
      <c r="B312" s="139"/>
      <c r="C312" s="139"/>
      <c r="D312" s="139"/>
      <c r="E312" s="139"/>
      <c r="F312" s="139"/>
      <c r="G312" s="199"/>
    </row>
    <row r="313" spans="1:7" ht="15" customHeight="1" x14ac:dyDescent="0.25">
      <c r="A313" s="17"/>
      <c r="B313" s="238" t="s">
        <v>111</v>
      </c>
      <c r="C313" s="239"/>
      <c r="D313" s="240"/>
      <c r="E313" s="18" t="s">
        <v>112</v>
      </c>
      <c r="F313" s="200" t="s">
        <v>113</v>
      </c>
      <c r="G313" s="19" t="s">
        <v>40</v>
      </c>
    </row>
    <row r="314" spans="1:7" ht="15" x14ac:dyDescent="0.2">
      <c r="A314" s="20" t="s">
        <v>332</v>
      </c>
      <c r="B314" s="19" t="s">
        <v>37</v>
      </c>
      <c r="C314" s="21" t="s">
        <v>38</v>
      </c>
      <c r="D314" s="19" t="s">
        <v>39</v>
      </c>
      <c r="E314" s="19"/>
      <c r="F314" s="200"/>
      <c r="G314" s="19"/>
    </row>
    <row r="315" spans="1:7" x14ac:dyDescent="0.2">
      <c r="A315" s="38" t="s">
        <v>114</v>
      </c>
      <c r="B315" s="23">
        <v>166.1</v>
      </c>
      <c r="C315" s="24">
        <v>61.9</v>
      </c>
      <c r="D315" s="25">
        <v>23.9</v>
      </c>
      <c r="E315" s="26">
        <v>42.9</v>
      </c>
      <c r="F315" s="26">
        <v>9.6</v>
      </c>
      <c r="G315" s="27">
        <f>SUM(B315:F315)</f>
        <v>304.40000000000003</v>
      </c>
    </row>
    <row r="316" spans="1:7" x14ac:dyDescent="0.2">
      <c r="A316" s="38" t="s">
        <v>115</v>
      </c>
      <c r="B316" s="136">
        <v>11.2</v>
      </c>
      <c r="C316" s="131">
        <v>6.9</v>
      </c>
      <c r="D316" s="133">
        <v>2.1</v>
      </c>
      <c r="E316" s="133">
        <v>10.3</v>
      </c>
      <c r="F316" s="133">
        <v>11.1</v>
      </c>
      <c r="G316" s="27">
        <f>SUM(B316:F316)</f>
        <v>41.6</v>
      </c>
    </row>
    <row r="317" spans="1:7" ht="13.5" thickBot="1" x14ac:dyDescent="0.25">
      <c r="A317" s="22" t="s">
        <v>40</v>
      </c>
      <c r="B317" s="201">
        <f>SUM(B315:B316)</f>
        <v>177.29999999999998</v>
      </c>
      <c r="C317" s="201">
        <f t="shared" ref="C317:D317" si="3">SUM(C315:C316)</f>
        <v>68.8</v>
      </c>
      <c r="D317" s="201">
        <f t="shared" si="3"/>
        <v>26</v>
      </c>
      <c r="E317" s="201">
        <f>SUM(E315:E316)</f>
        <v>53.2</v>
      </c>
      <c r="F317" s="201">
        <f>SUM(F315:F316)</f>
        <v>20.7</v>
      </c>
      <c r="G317" s="202">
        <f>SUM(G315:G316)</f>
        <v>346.00000000000006</v>
      </c>
    </row>
    <row r="318" spans="1:7" x14ac:dyDescent="0.2">
      <c r="A318" s="123"/>
      <c r="B318" s="139"/>
      <c r="C318" s="139"/>
      <c r="D318" s="139"/>
      <c r="E318" s="139"/>
      <c r="F318" s="139"/>
      <c r="G318" s="199"/>
    </row>
    <row r="319" spans="1:7" ht="15" customHeight="1" x14ac:dyDescent="0.25">
      <c r="A319"/>
      <c r="B319" s="241" t="s">
        <v>111</v>
      </c>
      <c r="C319" s="242"/>
      <c r="D319" s="243"/>
      <c r="E319" s="125" t="s">
        <v>112</v>
      </c>
      <c r="F319" s="198" t="s">
        <v>113</v>
      </c>
      <c r="G319" s="126" t="s">
        <v>40</v>
      </c>
    </row>
    <row r="320" spans="1:7" ht="15" x14ac:dyDescent="0.2">
      <c r="A320" s="127" t="s">
        <v>281</v>
      </c>
      <c r="B320" s="126" t="s">
        <v>37</v>
      </c>
      <c r="C320" s="128" t="s">
        <v>38</v>
      </c>
      <c r="D320" s="126" t="s">
        <v>39</v>
      </c>
      <c r="E320" s="126"/>
      <c r="F320" s="198"/>
      <c r="G320" s="126"/>
    </row>
    <row r="321" spans="1:7" x14ac:dyDescent="0.2">
      <c r="A321" s="129" t="s">
        <v>114</v>
      </c>
      <c r="B321" s="130">
        <v>625.35407451999993</v>
      </c>
      <c r="C321" s="131">
        <v>297.27543109000004</v>
      </c>
      <c r="D321" s="132">
        <v>122.15334114000001</v>
      </c>
      <c r="E321" s="133">
        <v>163.48574025999997</v>
      </c>
      <c r="F321" s="133">
        <v>52.433863989999999</v>
      </c>
      <c r="G321" s="134">
        <f>SUM(B321:F321)</f>
        <v>1260.7024510000001</v>
      </c>
    </row>
    <row r="322" spans="1:7" x14ac:dyDescent="0.2">
      <c r="A322" s="129" t="s">
        <v>115</v>
      </c>
      <c r="B322" s="136">
        <v>44.236514370000002</v>
      </c>
      <c r="C322" s="131">
        <v>27.381633659999999</v>
      </c>
      <c r="D322" s="133">
        <v>5.6627804599999996</v>
      </c>
      <c r="E322" s="133">
        <v>40.95271486</v>
      </c>
      <c r="F322" s="133">
        <v>49.625528920000001</v>
      </c>
      <c r="G322" s="134">
        <f>SUM(B322:F322)</f>
        <v>167.85917226999999</v>
      </c>
    </row>
    <row r="323" spans="1:7" ht="13.5" thickBot="1" x14ac:dyDescent="0.25">
      <c r="A323" s="137" t="s">
        <v>40</v>
      </c>
      <c r="B323" s="138">
        <f t="shared" ref="B323:G323" si="4">SUM(B321:B322)</f>
        <v>669.59058888999994</v>
      </c>
      <c r="C323" s="138">
        <f t="shared" si="4"/>
        <v>324.65706475000002</v>
      </c>
      <c r="D323" s="138">
        <f t="shared" si="4"/>
        <v>127.8161216</v>
      </c>
      <c r="E323" s="138">
        <f t="shared" si="4"/>
        <v>204.43845511999996</v>
      </c>
      <c r="F323" s="138">
        <f t="shared" si="4"/>
        <v>102.05939291</v>
      </c>
      <c r="G323" s="190">
        <f t="shared" si="4"/>
        <v>1428.5616232700002</v>
      </c>
    </row>
    <row r="324" spans="1:7" x14ac:dyDescent="0.2">
      <c r="A324" s="123"/>
      <c r="B324" s="139"/>
      <c r="C324" s="139"/>
      <c r="D324" s="139"/>
      <c r="E324" s="139"/>
      <c r="F324" s="139"/>
      <c r="G324" s="199"/>
    </row>
    <row r="325" spans="1:7" ht="15" customHeight="1" x14ac:dyDescent="0.25">
      <c r="A325" s="140"/>
      <c r="B325" s="241" t="s">
        <v>111</v>
      </c>
      <c r="C325" s="242"/>
      <c r="D325" s="243"/>
      <c r="E325" s="125" t="s">
        <v>112</v>
      </c>
      <c r="F325" s="198" t="s">
        <v>113</v>
      </c>
      <c r="G325" s="126" t="s">
        <v>40</v>
      </c>
    </row>
    <row r="326" spans="1:7" ht="15" x14ac:dyDescent="0.2">
      <c r="A326" s="127" t="s">
        <v>333</v>
      </c>
      <c r="B326" s="126" t="s">
        <v>37</v>
      </c>
      <c r="C326" s="128" t="s">
        <v>38</v>
      </c>
      <c r="D326" s="126" t="s">
        <v>39</v>
      </c>
      <c r="E326" s="126"/>
      <c r="F326" s="198"/>
      <c r="G326" s="126"/>
    </row>
    <row r="327" spans="1:7" x14ac:dyDescent="0.2">
      <c r="A327" s="129" t="s">
        <v>29</v>
      </c>
      <c r="B327" s="136">
        <v>3575.58</v>
      </c>
      <c r="C327" s="131">
        <v>2785.19</v>
      </c>
      <c r="D327" s="133">
        <v>1159.55</v>
      </c>
      <c r="E327" s="141">
        <v>768.76</v>
      </c>
      <c r="F327" s="133">
        <v>532.28</v>
      </c>
      <c r="G327" s="134">
        <f>SUM(B327:F327)</f>
        <v>8821.36</v>
      </c>
    </row>
    <row r="328" spans="1:7" ht="13.5" thickBot="1" x14ac:dyDescent="0.25">
      <c r="A328" s="137" t="s">
        <v>40</v>
      </c>
      <c r="B328" s="138">
        <f>SUM(B327)</f>
        <v>3575.58</v>
      </c>
      <c r="C328" s="138">
        <f t="shared" ref="C328:D328" si="5">SUM(C327)</f>
        <v>2785.19</v>
      </c>
      <c r="D328" s="138">
        <f t="shared" si="5"/>
        <v>1159.55</v>
      </c>
      <c r="E328" s="138">
        <f>SUM(E327)</f>
        <v>768.76</v>
      </c>
      <c r="F328" s="138">
        <f>SUM(F327)</f>
        <v>532.28</v>
      </c>
      <c r="G328" s="190">
        <f>SUM(G327)</f>
        <v>8821.36</v>
      </c>
    </row>
    <row r="329" spans="1:7" x14ac:dyDescent="0.2">
      <c r="A329" s="123"/>
      <c r="B329" s="139"/>
      <c r="C329" s="139"/>
      <c r="D329" s="139"/>
      <c r="E329" s="139"/>
      <c r="F329" s="139"/>
      <c r="G329" s="199"/>
    </row>
    <row r="330" spans="1:7" ht="15" customHeight="1" x14ac:dyDescent="0.25">
      <c r="A330" s="28"/>
      <c r="B330" s="238" t="s">
        <v>111</v>
      </c>
      <c r="C330" s="239"/>
      <c r="D330" s="240"/>
      <c r="E330" s="18" t="s">
        <v>112</v>
      </c>
      <c r="F330" s="200" t="s">
        <v>113</v>
      </c>
      <c r="G330" s="19" t="s">
        <v>40</v>
      </c>
    </row>
    <row r="331" spans="1:7" ht="15" customHeight="1" x14ac:dyDescent="0.2">
      <c r="A331" s="20" t="s">
        <v>282</v>
      </c>
      <c r="B331" s="19" t="s">
        <v>37</v>
      </c>
      <c r="C331" s="21" t="s">
        <v>38</v>
      </c>
      <c r="D331" s="19" t="s">
        <v>39</v>
      </c>
      <c r="E331" s="19"/>
      <c r="F331" s="200"/>
      <c r="G331" s="19"/>
    </row>
    <row r="332" spans="1:7" x14ac:dyDescent="0.2">
      <c r="A332" s="38" t="s">
        <v>29</v>
      </c>
      <c r="B332" s="136">
        <v>3699.5</v>
      </c>
      <c r="C332" s="131">
        <v>2428.9</v>
      </c>
      <c r="D332" s="133">
        <v>1061.8</v>
      </c>
      <c r="E332" s="141">
        <v>800.5</v>
      </c>
      <c r="F332" s="26">
        <v>505</v>
      </c>
      <c r="G332" s="27">
        <f>SUM(B332:F332)</f>
        <v>8495.7000000000007</v>
      </c>
    </row>
    <row r="333" spans="1:7" ht="13.5" thickBot="1" x14ac:dyDescent="0.25">
      <c r="A333" s="22" t="s">
        <v>40</v>
      </c>
      <c r="B333" s="201">
        <f>SUM(B332)</f>
        <v>3699.5</v>
      </c>
      <c r="C333" s="201">
        <f t="shared" ref="C333:D333" si="6">SUM(C332)</f>
        <v>2428.9</v>
      </c>
      <c r="D333" s="201">
        <f t="shared" si="6"/>
        <v>1061.8</v>
      </c>
      <c r="E333" s="201">
        <f>SUM(E332)</f>
        <v>800.5</v>
      </c>
      <c r="F333" s="201">
        <f>SUM(F332)</f>
        <v>505</v>
      </c>
      <c r="G333" s="202">
        <f>SUM(G332)</f>
        <v>8495.7000000000007</v>
      </c>
    </row>
    <row r="334" spans="1:7" x14ac:dyDescent="0.2">
      <c r="A334" s="123"/>
      <c r="B334" s="203"/>
      <c r="C334" s="204"/>
      <c r="D334" s="204"/>
      <c r="E334" s="203"/>
      <c r="F334" s="203"/>
      <c r="G334" s="205"/>
    </row>
    <row r="335" spans="1:7" ht="15" customHeight="1" x14ac:dyDescent="0.25">
      <c r="A335" s="28"/>
      <c r="B335" s="238" t="s">
        <v>111</v>
      </c>
      <c r="C335" s="239"/>
      <c r="D335" s="240"/>
      <c r="E335" s="18" t="s">
        <v>112</v>
      </c>
      <c r="F335" s="200" t="s">
        <v>113</v>
      </c>
      <c r="G335" s="19" t="s">
        <v>40</v>
      </c>
    </row>
    <row r="336" spans="1:7" ht="15" customHeight="1" x14ac:dyDescent="0.2">
      <c r="A336" s="20" t="s">
        <v>334</v>
      </c>
      <c r="B336" s="19" t="s">
        <v>37</v>
      </c>
      <c r="C336" s="21" t="s">
        <v>38</v>
      </c>
      <c r="D336" s="19" t="s">
        <v>39</v>
      </c>
      <c r="E336" s="19"/>
      <c r="F336" s="200"/>
      <c r="G336" s="19"/>
    </row>
    <row r="337" spans="1:7" x14ac:dyDescent="0.2">
      <c r="A337" s="38" t="s">
        <v>29</v>
      </c>
      <c r="B337" s="136">
        <v>4272.6000000000004</v>
      </c>
      <c r="C337" s="131">
        <v>1812.4</v>
      </c>
      <c r="D337" s="133">
        <v>642.1</v>
      </c>
      <c r="E337" s="141">
        <v>811</v>
      </c>
      <c r="F337" s="26">
        <v>364.8</v>
      </c>
      <c r="G337" s="27">
        <f>SUM(B337:F337)</f>
        <v>7902.9000000000005</v>
      </c>
    </row>
    <row r="338" spans="1:7" ht="13.5" thickBot="1" x14ac:dyDescent="0.25">
      <c r="A338" s="22" t="s">
        <v>40</v>
      </c>
      <c r="B338" s="201">
        <f>SUM(B337)</f>
        <v>4272.6000000000004</v>
      </c>
      <c r="C338" s="201">
        <f t="shared" ref="C338:D338" si="7">SUM(C337)</f>
        <v>1812.4</v>
      </c>
      <c r="D338" s="201">
        <f t="shared" si="7"/>
        <v>642.1</v>
      </c>
      <c r="E338" s="201">
        <f>SUM(E337)</f>
        <v>811</v>
      </c>
      <c r="F338" s="201">
        <f>SUM(F337)</f>
        <v>364.8</v>
      </c>
      <c r="G338" s="202">
        <f>SUM(G337)</f>
        <v>7902.9000000000005</v>
      </c>
    </row>
    <row r="339" spans="1:7" x14ac:dyDescent="0.2">
      <c r="A339" s="123"/>
      <c r="B339" s="139"/>
      <c r="C339" s="139"/>
      <c r="D339" s="139"/>
      <c r="E339" s="139"/>
      <c r="F339" s="139"/>
      <c r="G339" s="199"/>
    </row>
    <row r="340" spans="1:7" ht="15" customHeight="1" x14ac:dyDescent="0.25">
      <c r="A340" s="140"/>
      <c r="B340" s="241" t="s">
        <v>111</v>
      </c>
      <c r="C340" s="242"/>
      <c r="D340" s="243"/>
      <c r="E340" s="125" t="s">
        <v>112</v>
      </c>
      <c r="F340" s="198" t="s">
        <v>113</v>
      </c>
      <c r="G340" s="126" t="s">
        <v>40</v>
      </c>
    </row>
    <row r="341" spans="1:7" ht="15" customHeight="1" x14ac:dyDescent="0.2">
      <c r="A341" s="127" t="s">
        <v>283</v>
      </c>
      <c r="B341" s="126" t="s">
        <v>37</v>
      </c>
      <c r="C341" s="128" t="s">
        <v>38</v>
      </c>
      <c r="D341" s="126" t="s">
        <v>39</v>
      </c>
      <c r="E341" s="126"/>
      <c r="F341" s="198"/>
      <c r="G341" s="126"/>
    </row>
    <row r="342" spans="1:7" x14ac:dyDescent="0.2">
      <c r="A342" s="129" t="s">
        <v>28</v>
      </c>
      <c r="B342" s="136">
        <v>286.27719654879502</v>
      </c>
      <c r="C342" s="131">
        <v>319.07865580889597</v>
      </c>
      <c r="D342" s="133">
        <v>115.431447412886</v>
      </c>
      <c r="E342" s="141">
        <v>57.072118385616101</v>
      </c>
      <c r="F342" s="133">
        <v>32.286921323936198</v>
      </c>
      <c r="G342" s="134">
        <f>SUM(B342:F342)</f>
        <v>810.14633948012931</v>
      </c>
    </row>
    <row r="343" spans="1:7" ht="13.5" thickBot="1" x14ac:dyDescent="0.25">
      <c r="A343" s="137" t="s">
        <v>40</v>
      </c>
      <c r="B343" s="138">
        <f>SUM(B342)</f>
        <v>286.27719654879502</v>
      </c>
      <c r="C343" s="138">
        <f t="shared" ref="C343:D343" si="8">SUM(C342)</f>
        <v>319.07865580889597</v>
      </c>
      <c r="D343" s="138">
        <f t="shared" si="8"/>
        <v>115.431447412886</v>
      </c>
      <c r="E343" s="138">
        <f>SUM(E342)</f>
        <v>57.072118385616101</v>
      </c>
      <c r="F343" s="138">
        <f>SUM(F342)</f>
        <v>32.286921323936198</v>
      </c>
      <c r="G343" s="190">
        <f>SUM(G342)</f>
        <v>810.14633948012931</v>
      </c>
    </row>
    <row r="344" spans="1:7" x14ac:dyDescent="0.2">
      <c r="A344" s="75"/>
      <c r="B344" s="112"/>
      <c r="C344" s="112"/>
      <c r="D344" s="112"/>
      <c r="G344" s="206"/>
    </row>
    <row r="345" spans="1:7" ht="15" customHeight="1" x14ac:dyDescent="0.25">
      <c r="A345" s="28"/>
      <c r="B345" s="238" t="s">
        <v>111</v>
      </c>
      <c r="C345" s="239"/>
      <c r="D345" s="240"/>
      <c r="E345" s="18" t="s">
        <v>112</v>
      </c>
      <c r="F345" s="200" t="s">
        <v>113</v>
      </c>
      <c r="G345" s="19" t="s">
        <v>40</v>
      </c>
    </row>
    <row r="346" spans="1:7" ht="15" customHeight="1" x14ac:dyDescent="0.2">
      <c r="A346" s="20" t="s">
        <v>335</v>
      </c>
      <c r="B346" s="19" t="s">
        <v>37</v>
      </c>
      <c r="C346" s="21" t="s">
        <v>38</v>
      </c>
      <c r="D346" s="19" t="s">
        <v>39</v>
      </c>
      <c r="E346" s="19"/>
      <c r="F346" s="200"/>
      <c r="G346" s="19"/>
    </row>
    <row r="347" spans="1:7" x14ac:dyDescent="0.2">
      <c r="A347" s="38" t="s">
        <v>28</v>
      </c>
      <c r="B347" s="136">
        <v>326.791</v>
      </c>
      <c r="C347" s="131">
        <v>440.279</v>
      </c>
      <c r="D347" s="133">
        <v>138.71199999999999</v>
      </c>
      <c r="E347" s="141">
        <v>70.206000000000003</v>
      </c>
      <c r="F347" s="26">
        <v>36.665999999999997</v>
      </c>
      <c r="G347" s="27">
        <f>SUM(B347:F347)</f>
        <v>1012.654</v>
      </c>
    </row>
    <row r="348" spans="1:7" ht="13.5" thickBot="1" x14ac:dyDescent="0.25">
      <c r="A348" s="22" t="s">
        <v>40</v>
      </c>
      <c r="B348" s="201">
        <f>SUM(B347)</f>
        <v>326.791</v>
      </c>
      <c r="C348" s="201">
        <f t="shared" ref="C348:D348" si="9">SUM(C347)</f>
        <v>440.279</v>
      </c>
      <c r="D348" s="201">
        <f t="shared" si="9"/>
        <v>138.71199999999999</v>
      </c>
      <c r="E348" s="201">
        <f>SUM(E347)</f>
        <v>70.206000000000003</v>
      </c>
      <c r="F348" s="201">
        <f>SUM(F347)</f>
        <v>36.665999999999997</v>
      </c>
      <c r="G348" s="202">
        <f>SUM(G347)</f>
        <v>1012.654</v>
      </c>
    </row>
    <row r="349" spans="1:7" x14ac:dyDescent="0.2">
      <c r="A349" s="123"/>
      <c r="B349" s="203"/>
      <c r="C349" s="204"/>
      <c r="D349" s="204"/>
      <c r="E349" s="203"/>
      <c r="F349" s="203"/>
      <c r="G349" s="205"/>
    </row>
    <row r="350" spans="1:7" ht="15" x14ac:dyDescent="0.25">
      <c r="A350" s="28"/>
      <c r="B350" s="238" t="s">
        <v>111</v>
      </c>
      <c r="C350" s="239"/>
      <c r="D350" s="240"/>
      <c r="E350" s="18" t="s">
        <v>112</v>
      </c>
      <c r="F350" s="200" t="s">
        <v>113</v>
      </c>
      <c r="G350" s="19" t="s">
        <v>40</v>
      </c>
    </row>
    <row r="351" spans="1:7" ht="15" x14ac:dyDescent="0.2">
      <c r="A351" s="20" t="s">
        <v>351</v>
      </c>
      <c r="B351" s="19" t="s">
        <v>37</v>
      </c>
      <c r="C351" s="21" t="s">
        <v>38</v>
      </c>
      <c r="D351" s="19" t="s">
        <v>39</v>
      </c>
      <c r="E351" s="19"/>
      <c r="F351" s="200"/>
      <c r="G351" s="19"/>
    </row>
    <row r="352" spans="1:7" x14ac:dyDescent="0.2">
      <c r="A352" s="38" t="s">
        <v>28</v>
      </c>
      <c r="B352" s="136">
        <v>223</v>
      </c>
      <c r="C352" s="131">
        <v>154.30000000000001</v>
      </c>
      <c r="D352" s="133">
        <v>46.1</v>
      </c>
      <c r="E352" s="141">
        <v>55.1</v>
      </c>
      <c r="F352" s="26">
        <v>21.7</v>
      </c>
      <c r="G352" s="27">
        <f>SUM(B352:F352)</f>
        <v>500.20000000000005</v>
      </c>
    </row>
    <row r="353" spans="1:7" ht="13.5" thickBot="1" x14ac:dyDescent="0.25">
      <c r="A353" s="22" t="s">
        <v>40</v>
      </c>
      <c r="B353" s="201">
        <f>SUM(B352)</f>
        <v>223</v>
      </c>
      <c r="C353" s="201">
        <f t="shared" ref="C353:D353" si="10">SUM(C352)</f>
        <v>154.30000000000001</v>
      </c>
      <c r="D353" s="201">
        <f t="shared" si="10"/>
        <v>46.1</v>
      </c>
      <c r="E353" s="201">
        <f>SUM(E352)</f>
        <v>55.1</v>
      </c>
      <c r="F353" s="201">
        <f>SUM(F352)</f>
        <v>21.7</v>
      </c>
      <c r="G353" s="202">
        <f>SUM(G352)</f>
        <v>500.20000000000005</v>
      </c>
    </row>
    <row r="354" spans="1:7" x14ac:dyDescent="0.2">
      <c r="A354" s="213"/>
      <c r="B354" s="214"/>
      <c r="C354" s="214"/>
      <c r="D354" s="214"/>
      <c r="E354" s="214"/>
      <c r="F354" s="214"/>
      <c r="G354" s="214"/>
    </row>
    <row r="355" spans="1:7" ht="15" x14ac:dyDescent="0.25">
      <c r="A355" s="73" t="s">
        <v>116</v>
      </c>
      <c r="B355" s="214"/>
      <c r="C355" s="214"/>
      <c r="D355" s="214"/>
      <c r="E355" s="214"/>
      <c r="F355" s="214"/>
      <c r="G355" s="214"/>
    </row>
    <row r="356" spans="1:7" x14ac:dyDescent="0.2">
      <c r="A356" s="213"/>
      <c r="B356" s="214"/>
      <c r="C356" s="214"/>
      <c r="D356" s="214"/>
      <c r="E356" s="214"/>
      <c r="F356" s="214"/>
      <c r="G356" s="214"/>
    </row>
    <row r="357" spans="1:7" ht="15" x14ac:dyDescent="0.2">
      <c r="A357" s="92" t="s">
        <v>25</v>
      </c>
      <c r="B357" s="78">
        <v>43921</v>
      </c>
      <c r="C357" s="78">
        <v>43830</v>
      </c>
      <c r="D357" s="78">
        <v>43555</v>
      </c>
      <c r="E357" s="79"/>
    </row>
    <row r="358" spans="1:7" ht="15" x14ac:dyDescent="0.2">
      <c r="A358" s="124"/>
      <c r="B358" s="79"/>
      <c r="C358" s="79"/>
      <c r="D358" s="79"/>
      <c r="E358" s="79"/>
    </row>
    <row r="359" spans="1:7" x14ac:dyDescent="0.2">
      <c r="A359" s="72" t="s">
        <v>117</v>
      </c>
      <c r="B359" s="135">
        <v>184.11972800000001</v>
      </c>
      <c r="C359" s="135">
        <v>184.11972800000001</v>
      </c>
      <c r="D359" s="135">
        <v>182.61213699999999</v>
      </c>
      <c r="E359" s="135"/>
    </row>
    <row r="360" spans="1:7" x14ac:dyDescent="0.2">
      <c r="A360" s="72" t="s">
        <v>118</v>
      </c>
      <c r="B360" s="135">
        <v>786.67196624999997</v>
      </c>
      <c r="C360" s="135">
        <v>786.67196624999997</v>
      </c>
      <c r="D360" s="135">
        <v>786.67196624999997</v>
      </c>
      <c r="E360" s="135"/>
    </row>
    <row r="361" spans="1:7" x14ac:dyDescent="0.2">
      <c r="A361" s="72" t="s">
        <v>284</v>
      </c>
      <c r="B361" s="135">
        <v>879.99730575000012</v>
      </c>
      <c r="C361" s="135">
        <v>834.20679014240307</v>
      </c>
      <c r="D361" s="135">
        <v>707.30248146999998</v>
      </c>
      <c r="E361" s="135"/>
    </row>
    <row r="362" spans="1:7" x14ac:dyDescent="0.2">
      <c r="A362" s="72" t="s">
        <v>119</v>
      </c>
      <c r="B362" s="135">
        <v>189.225996942649</v>
      </c>
      <c r="C362" s="135">
        <v>194.29714705243899</v>
      </c>
      <c r="D362" s="135">
        <v>137.60208990745099</v>
      </c>
      <c r="E362" s="135"/>
    </row>
    <row r="363" spans="1:7" x14ac:dyDescent="0.2">
      <c r="A363" s="74" t="s">
        <v>120</v>
      </c>
      <c r="B363" s="122"/>
      <c r="C363" s="122"/>
      <c r="D363" s="122"/>
      <c r="E363" s="122"/>
    </row>
    <row r="364" spans="1:7" x14ac:dyDescent="0.2">
      <c r="A364" s="72" t="s">
        <v>121</v>
      </c>
      <c r="B364" s="143">
        <v>-146.52052771236995</v>
      </c>
      <c r="C364" s="143">
        <v>-145.40183040363999</v>
      </c>
      <c r="D364" s="143">
        <v>-109.594845754</v>
      </c>
      <c r="E364" s="135"/>
    </row>
    <row r="365" spans="1:7" x14ac:dyDescent="0.2">
      <c r="A365" s="144" t="s">
        <v>122</v>
      </c>
      <c r="B365" s="145">
        <v>1893.4944692302793</v>
      </c>
      <c r="C365" s="145">
        <v>1853.8938010412021</v>
      </c>
      <c r="D365" s="145">
        <v>1704.5938288734508</v>
      </c>
      <c r="E365" s="122"/>
    </row>
    <row r="366" spans="1:7" x14ac:dyDescent="0.2">
      <c r="A366" s="144" t="s">
        <v>123</v>
      </c>
      <c r="B366" s="145">
        <v>1704.2684722876302</v>
      </c>
      <c r="C366" s="145">
        <v>1659.5966539887631</v>
      </c>
      <c r="D366" s="145">
        <v>1566.9917389659997</v>
      </c>
      <c r="E366" s="122"/>
    </row>
    <row r="367" spans="1:7" x14ac:dyDescent="0.2">
      <c r="A367" s="72" t="s">
        <v>124</v>
      </c>
      <c r="B367" s="146">
        <v>44.55</v>
      </c>
      <c r="C367" s="146">
        <v>44.55</v>
      </c>
      <c r="D367" s="146">
        <v>44.55</v>
      </c>
      <c r="E367" s="135"/>
    </row>
    <row r="368" spans="1:7" x14ac:dyDescent="0.2">
      <c r="A368" s="144" t="s">
        <v>125</v>
      </c>
      <c r="B368" s="145">
        <v>1938.0444692302792</v>
      </c>
      <c r="C368" s="145">
        <v>1898.4438010412021</v>
      </c>
      <c r="D368" s="145">
        <v>1749.1438288734507</v>
      </c>
      <c r="E368" s="122"/>
    </row>
    <row r="369" spans="1:13" x14ac:dyDescent="0.2">
      <c r="A369" s="144" t="s">
        <v>126</v>
      </c>
      <c r="B369" s="145">
        <v>1748.8184722876301</v>
      </c>
      <c r="C369" s="145">
        <v>1704.1466539887631</v>
      </c>
      <c r="D369" s="145">
        <v>1611.5417389659997</v>
      </c>
      <c r="E369" s="122"/>
    </row>
    <row r="370" spans="1:13" x14ac:dyDescent="0.2">
      <c r="A370" s="72" t="s">
        <v>127</v>
      </c>
      <c r="B370" s="146">
        <v>64.859166509999994</v>
      </c>
      <c r="C370" s="146">
        <v>64.859166509999994</v>
      </c>
      <c r="D370" s="146">
        <v>64.761666539999993</v>
      </c>
      <c r="E370" s="135"/>
    </row>
    <row r="371" spans="1:13" ht="13.5" thickBot="1" x14ac:dyDescent="0.25">
      <c r="A371" s="147" t="s">
        <v>128</v>
      </c>
      <c r="B371" s="148">
        <v>2002.9036357402792</v>
      </c>
      <c r="C371" s="148">
        <v>1963.3029675512021</v>
      </c>
      <c r="D371" s="148">
        <v>1813.9054954134508</v>
      </c>
      <c r="E371" s="122"/>
    </row>
    <row r="372" spans="1:13" ht="13.5" thickBot="1" x14ac:dyDescent="0.25">
      <c r="A372" s="147" t="s">
        <v>129</v>
      </c>
      <c r="B372" s="149">
        <v>1813.6776387976302</v>
      </c>
      <c r="C372" s="149">
        <v>1769.0058204987631</v>
      </c>
      <c r="D372" s="149">
        <v>1676.3034055059998</v>
      </c>
      <c r="E372" s="122"/>
    </row>
    <row r="373" spans="1:13" x14ac:dyDescent="0.2">
      <c r="A373" s="74"/>
      <c r="B373" s="74"/>
      <c r="C373" s="74"/>
      <c r="D373" s="74"/>
      <c r="E373" s="74"/>
      <c r="F373" s="74"/>
    </row>
    <row r="374" spans="1:13" x14ac:dyDescent="0.2">
      <c r="A374" s="142" t="s">
        <v>130</v>
      </c>
    </row>
    <row r="375" spans="1:13" ht="15" x14ac:dyDescent="0.2">
      <c r="A375" s="92" t="s">
        <v>25</v>
      </c>
      <c r="B375" s="78">
        <v>43921</v>
      </c>
      <c r="C375" s="78">
        <v>43830</v>
      </c>
      <c r="D375" s="78">
        <v>43555</v>
      </c>
      <c r="E375" s="79"/>
      <c r="M375" s="72" t="s">
        <v>3</v>
      </c>
    </row>
    <row r="376" spans="1:13" ht="15" x14ac:dyDescent="0.2">
      <c r="A376" s="124"/>
      <c r="B376" s="79"/>
      <c r="C376" s="79"/>
      <c r="D376" s="79"/>
      <c r="E376" s="79"/>
    </row>
    <row r="377" spans="1:13" x14ac:dyDescent="0.2">
      <c r="A377" s="215" t="s">
        <v>131</v>
      </c>
      <c r="B377" s="216">
        <v>133.2143938880005</v>
      </c>
      <c r="C377" s="216">
        <v>122.93353461000052</v>
      </c>
      <c r="D377" s="216">
        <v>212</v>
      </c>
      <c r="E377" s="90"/>
    </row>
    <row r="378" spans="1:13" x14ac:dyDescent="0.2">
      <c r="A378" s="215" t="s">
        <v>132</v>
      </c>
      <c r="B378" s="216">
        <v>7078.2057121682101</v>
      </c>
      <c r="C378" s="216">
        <v>6745.2171706184299</v>
      </c>
      <c r="D378" s="216">
        <v>6196.0900588991899</v>
      </c>
      <c r="E378" s="90"/>
    </row>
    <row r="379" spans="1:13" ht="13.5" customHeight="1" x14ac:dyDescent="0.2">
      <c r="A379" s="215" t="s">
        <v>133</v>
      </c>
      <c r="B379" s="216">
        <v>10.494127400000002</v>
      </c>
      <c r="C379" s="216">
        <v>9.0778524160000007</v>
      </c>
      <c r="D379" s="216">
        <v>31.45</v>
      </c>
      <c r="E379" s="90"/>
    </row>
    <row r="380" spans="1:13" x14ac:dyDescent="0.2">
      <c r="A380" s="215" t="s">
        <v>134</v>
      </c>
      <c r="B380" s="216">
        <v>33.36683532</v>
      </c>
      <c r="C380" s="216">
        <v>36.155033840000002</v>
      </c>
      <c r="D380" s="216">
        <v>30.39</v>
      </c>
      <c r="E380" s="90"/>
      <c r="F380" s="135"/>
    </row>
    <row r="381" spans="1:13" x14ac:dyDescent="0.2">
      <c r="A381" s="217" t="s">
        <v>135</v>
      </c>
      <c r="B381" s="218">
        <v>7255.2810687762112</v>
      </c>
      <c r="C381" s="218">
        <v>6913.3835914844303</v>
      </c>
      <c r="D381" s="218">
        <v>6469.93005889919</v>
      </c>
      <c r="E381" s="150"/>
    </row>
    <row r="382" spans="1:13" x14ac:dyDescent="0.2">
      <c r="A382" s="215" t="s">
        <v>136</v>
      </c>
      <c r="B382" s="216">
        <v>1822.616628475</v>
      </c>
      <c r="C382" s="216">
        <v>1822.616628475</v>
      </c>
      <c r="D382" s="216">
        <v>1331.8</v>
      </c>
      <c r="E382" s="90"/>
    </row>
    <row r="383" spans="1:13" x14ac:dyDescent="0.2">
      <c r="A383" s="217" t="s">
        <v>137</v>
      </c>
      <c r="B383" s="219">
        <v>9077.8976972512119</v>
      </c>
      <c r="C383" s="219">
        <v>8735.9002199594306</v>
      </c>
      <c r="D383" s="219">
        <v>7801.7300588991902</v>
      </c>
      <c r="E383" s="151"/>
      <c r="F383" s="119"/>
    </row>
    <row r="384" spans="1:13" x14ac:dyDescent="0.2">
      <c r="A384" s="217" t="s">
        <v>138</v>
      </c>
      <c r="B384" s="219">
        <v>8855.4</v>
      </c>
      <c r="C384" s="219">
        <v>8560.2000000000007</v>
      </c>
      <c r="D384" s="219">
        <v>7662.6</v>
      </c>
      <c r="E384" s="151"/>
    </row>
    <row r="385" spans="1:5" x14ac:dyDescent="0.2">
      <c r="A385" s="220"/>
      <c r="B385" s="221"/>
      <c r="C385" s="221"/>
      <c r="D385" s="221"/>
      <c r="E385" s="152"/>
    </row>
    <row r="386" spans="1:5" x14ac:dyDescent="0.2">
      <c r="A386" s="222" t="s">
        <v>285</v>
      </c>
      <c r="B386" s="223"/>
      <c r="C386" s="223"/>
      <c r="D386" s="223"/>
    </row>
    <row r="387" spans="1:5" x14ac:dyDescent="0.2">
      <c r="A387" s="223" t="s">
        <v>139</v>
      </c>
      <c r="B387" s="224">
        <v>0.20858292661786987</v>
      </c>
      <c r="C387" s="224">
        <v>0.21221554211499585</v>
      </c>
      <c r="D387" s="224">
        <v>0.21848920893245644</v>
      </c>
      <c r="E387" s="154"/>
    </row>
    <row r="388" spans="1:5" x14ac:dyDescent="0.2">
      <c r="A388" s="223" t="s">
        <v>140</v>
      </c>
      <c r="B388" s="224">
        <v>0.21349045052767221</v>
      </c>
      <c r="C388" s="224">
        <v>0.21731518827375279</v>
      </c>
      <c r="D388" s="224">
        <v>0.22419948084184954</v>
      </c>
      <c r="E388" s="154"/>
    </row>
    <row r="389" spans="1:5" x14ac:dyDescent="0.2">
      <c r="A389" s="223" t="s">
        <v>141</v>
      </c>
      <c r="B389" s="224">
        <v>0.22063518476824856</v>
      </c>
      <c r="C389" s="224">
        <v>0.22473962821433413</v>
      </c>
      <c r="D389" s="224">
        <v>0.23250041743553859</v>
      </c>
      <c r="E389" s="154"/>
    </row>
    <row r="390" spans="1:5" x14ac:dyDescent="0.2">
      <c r="A390" s="223"/>
      <c r="B390" s="224"/>
      <c r="C390" s="224"/>
      <c r="D390" s="224"/>
      <c r="E390" s="154"/>
    </row>
    <row r="391" spans="1:5" x14ac:dyDescent="0.2">
      <c r="A391" s="222" t="s">
        <v>142</v>
      </c>
      <c r="B391" s="224"/>
      <c r="C391" s="224"/>
      <c r="D391" s="224"/>
      <c r="E391" s="154"/>
    </row>
    <row r="392" spans="1:5" x14ac:dyDescent="0.2">
      <c r="A392" s="223" t="s">
        <v>139</v>
      </c>
      <c r="B392" s="224">
        <v>0.19245527839370669</v>
      </c>
      <c r="C392" s="224">
        <v>0.19387358402709784</v>
      </c>
      <c r="D392" s="224">
        <v>0.20449870004515433</v>
      </c>
      <c r="E392" s="154"/>
    </row>
    <row r="393" spans="1:5" x14ac:dyDescent="0.2">
      <c r="A393" s="223" t="s">
        <v>140</v>
      </c>
      <c r="B393" s="224">
        <v>0.19748610704063399</v>
      </c>
      <c r="C393" s="224">
        <v>0.19907790168322737</v>
      </c>
      <c r="D393" s="224">
        <v>0.21031265353352643</v>
      </c>
      <c r="E393" s="154"/>
    </row>
    <row r="394" spans="1:5" x14ac:dyDescent="0.2">
      <c r="A394" s="223" t="s">
        <v>141</v>
      </c>
      <c r="B394" s="224">
        <v>0.20481035738618586</v>
      </c>
      <c r="C394" s="224">
        <v>0.20665473008793755</v>
      </c>
      <c r="D394" s="224">
        <v>0.21876431048286479</v>
      </c>
      <c r="E394" s="154"/>
    </row>
    <row r="395" spans="1:5" x14ac:dyDescent="0.2">
      <c r="B395" s="154"/>
      <c r="C395" s="154"/>
      <c r="D395" s="154"/>
      <c r="E395" s="154"/>
    </row>
    <row r="396" spans="1:5" ht="25.5" hidden="1" x14ac:dyDescent="0.2">
      <c r="A396" s="153" t="s">
        <v>286</v>
      </c>
      <c r="B396" s="154"/>
      <c r="C396" s="154"/>
      <c r="D396" s="154"/>
      <c r="E396" s="154"/>
    </row>
    <row r="397" spans="1:5" hidden="1" x14ac:dyDescent="0.2">
      <c r="A397" s="72" t="s">
        <v>139</v>
      </c>
      <c r="B397" s="154">
        <v>0.21299999999999999</v>
      </c>
      <c r="C397" s="154">
        <v>0.2</v>
      </c>
      <c r="D397" s="154"/>
      <c r="E397" s="154"/>
    </row>
    <row r="398" spans="1:5" hidden="1" x14ac:dyDescent="0.2">
      <c r="A398" s="72" t="s">
        <v>140</v>
      </c>
      <c r="B398" s="154">
        <v>0.218</v>
      </c>
      <c r="C398" s="154">
        <v>0.20599999999999999</v>
      </c>
      <c r="D398" s="154"/>
      <c r="E398" s="154"/>
    </row>
    <row r="399" spans="1:5" hidden="1" x14ac:dyDescent="0.2">
      <c r="A399" s="72" t="s">
        <v>141</v>
      </c>
      <c r="B399" s="154">
        <v>0.22500000000000001</v>
      </c>
      <c r="C399" s="154">
        <v>0.214</v>
      </c>
      <c r="D399" s="154"/>
      <c r="E399" s="154"/>
    </row>
    <row r="400" spans="1:5" x14ac:dyDescent="0.2">
      <c r="A400" s="72" t="s">
        <v>336</v>
      </c>
      <c r="B400" s="154"/>
      <c r="C400" s="154"/>
      <c r="D400" s="154"/>
      <c r="E400" s="154"/>
    </row>
    <row r="401" spans="1:7" x14ac:dyDescent="0.2">
      <c r="B401" s="154"/>
      <c r="C401" s="154"/>
      <c r="D401" s="154"/>
      <c r="E401" s="154"/>
    </row>
    <row r="403" spans="1:7" ht="15" x14ac:dyDescent="0.25">
      <c r="A403" s="73" t="s">
        <v>143</v>
      </c>
    </row>
    <row r="404" spans="1:7" x14ac:dyDescent="0.2">
      <c r="G404" s="155"/>
    </row>
    <row r="406" spans="1:7" ht="15" x14ac:dyDescent="0.2">
      <c r="A406" s="92" t="s">
        <v>25</v>
      </c>
      <c r="B406" s="78">
        <v>43921</v>
      </c>
      <c r="C406" s="78">
        <v>43830</v>
      </c>
      <c r="D406" s="78">
        <v>43555</v>
      </c>
      <c r="E406" s="79"/>
    </row>
    <row r="408" spans="1:7" x14ac:dyDescent="0.2">
      <c r="A408" s="72" t="s">
        <v>131</v>
      </c>
      <c r="B408" s="82">
        <v>666.07196944000248</v>
      </c>
      <c r="C408" s="82">
        <v>614.66767305000258</v>
      </c>
      <c r="D408" s="82">
        <v>1059.8</v>
      </c>
      <c r="E408" s="82"/>
    </row>
    <row r="409" spans="1:7" ht="13.5" thickBot="1" x14ac:dyDescent="0.25">
      <c r="A409" s="156" t="s">
        <v>40</v>
      </c>
      <c r="B409" s="157">
        <v>666.07196944000248</v>
      </c>
      <c r="C409" s="157">
        <v>614.66767305000258</v>
      </c>
      <c r="D409" s="157">
        <v>1059.8</v>
      </c>
      <c r="E409" s="158"/>
    </row>
    <row r="410" spans="1:7" x14ac:dyDescent="0.2">
      <c r="A410" s="142"/>
      <c r="B410" s="142"/>
      <c r="C410" s="159"/>
      <c r="D410" s="159"/>
      <c r="E410" s="159"/>
      <c r="F410" s="159"/>
      <c r="G410" s="159"/>
    </row>
    <row r="411" spans="1:7" x14ac:dyDescent="0.2">
      <c r="A411" s="142"/>
      <c r="B411" s="142"/>
      <c r="C411" s="159"/>
      <c r="D411" s="159"/>
      <c r="E411" s="159"/>
      <c r="F411" s="159"/>
      <c r="G411" s="159"/>
    </row>
    <row r="412" spans="1:7" ht="15" x14ac:dyDescent="0.25">
      <c r="A412" s="73" t="s">
        <v>144</v>
      </c>
      <c r="B412" s="142"/>
      <c r="C412" s="159"/>
      <c r="D412" s="159"/>
      <c r="E412" s="159"/>
      <c r="F412" s="159"/>
      <c r="G412" s="159"/>
    </row>
    <row r="413" spans="1:7" x14ac:dyDescent="0.2">
      <c r="C413" s="160"/>
      <c r="D413" s="160"/>
      <c r="E413" s="160"/>
      <c r="F413" s="160"/>
      <c r="G413" s="160"/>
    </row>
    <row r="414" spans="1:7" ht="15" x14ac:dyDescent="0.25">
      <c r="A414" s="73" t="s">
        <v>287</v>
      </c>
      <c r="B414" s="73"/>
    </row>
    <row r="416" spans="1:7" x14ac:dyDescent="0.2">
      <c r="A416" s="74" t="s">
        <v>145</v>
      </c>
      <c r="B416" s="74"/>
    </row>
    <row r="417" spans="1:7" x14ac:dyDescent="0.2">
      <c r="A417" s="74"/>
      <c r="B417" s="74"/>
    </row>
    <row r="418" spans="1:7" ht="179.25" customHeight="1" x14ac:dyDescent="0.2">
      <c r="A418" s="237" t="s">
        <v>301</v>
      </c>
      <c r="B418" s="237"/>
      <c r="C418" s="237"/>
      <c r="D418" s="237"/>
      <c r="E418" s="117"/>
      <c r="F418" s="161"/>
      <c r="G418" s="161"/>
    </row>
    <row r="420" spans="1:7" ht="15" x14ac:dyDescent="0.2">
      <c r="A420" s="92" t="s">
        <v>25</v>
      </c>
      <c r="B420" s="78">
        <v>43921</v>
      </c>
      <c r="C420" s="78">
        <v>43830</v>
      </c>
      <c r="D420" s="78">
        <v>43555</v>
      </c>
      <c r="E420" s="79"/>
    </row>
    <row r="421" spans="1:7" x14ac:dyDescent="0.2">
      <c r="A421" s="72" t="s">
        <v>146</v>
      </c>
      <c r="B421" s="82">
        <v>900.61968836999995</v>
      </c>
      <c r="C421" s="82">
        <v>1239.00053948</v>
      </c>
      <c r="D421" s="82">
        <v>135</v>
      </c>
      <c r="E421" s="82"/>
    </row>
    <row r="422" spans="1:7" x14ac:dyDescent="0.2">
      <c r="A422" s="72" t="s">
        <v>147</v>
      </c>
      <c r="B422" s="82">
        <v>104.94127400000001</v>
      </c>
      <c r="C422" s="82">
        <v>90.778524160000003</v>
      </c>
      <c r="D422" s="82">
        <v>314.89999999999998</v>
      </c>
      <c r="E422" s="82"/>
    </row>
    <row r="423" spans="1:7" ht="13.5" thickBot="1" x14ac:dyDescent="0.25">
      <c r="A423" s="156" t="s">
        <v>148</v>
      </c>
      <c r="B423" s="162">
        <v>1005.56096237</v>
      </c>
      <c r="C423" s="157">
        <v>1329.77906364</v>
      </c>
      <c r="D423" s="157">
        <v>449.9</v>
      </c>
      <c r="E423" s="158"/>
    </row>
    <row r="424" spans="1:7" x14ac:dyDescent="0.2">
      <c r="A424" s="142"/>
      <c r="B424" s="163"/>
      <c r="C424" s="159"/>
      <c r="E424" s="72" t="s">
        <v>3</v>
      </c>
    </row>
    <row r="426" spans="1:7" x14ac:dyDescent="0.2">
      <c r="A426" s="74" t="s">
        <v>149</v>
      </c>
      <c r="B426" s="74"/>
    </row>
    <row r="427" spans="1:7" x14ac:dyDescent="0.2">
      <c r="A427" s="74"/>
      <c r="B427" s="74"/>
    </row>
    <row r="428" spans="1:7" ht="28.5" customHeight="1" x14ac:dyDescent="0.2">
      <c r="A428" s="237" t="s">
        <v>150</v>
      </c>
      <c r="B428" s="237"/>
      <c r="C428" s="237"/>
      <c r="D428" s="237"/>
      <c r="E428" s="117"/>
      <c r="F428" s="161"/>
    </row>
    <row r="430" spans="1:7" ht="15" x14ac:dyDescent="0.2">
      <c r="A430" s="92" t="s">
        <v>25</v>
      </c>
      <c r="B430" s="78">
        <v>43921</v>
      </c>
      <c r="C430" s="78">
        <v>43830</v>
      </c>
      <c r="D430" s="78">
        <v>43555</v>
      </c>
      <c r="E430" s="79"/>
    </row>
    <row r="432" spans="1:7" x14ac:dyDescent="0.2">
      <c r="A432" s="72" t="s">
        <v>131</v>
      </c>
      <c r="B432" s="82">
        <v>666.07196944000248</v>
      </c>
      <c r="C432" s="82">
        <v>614.66767305000258</v>
      </c>
      <c r="D432" s="82">
        <v>1059.8</v>
      </c>
      <c r="E432" s="82"/>
    </row>
    <row r="433" spans="1:7" x14ac:dyDescent="0.2">
      <c r="A433" s="72" t="s">
        <v>29</v>
      </c>
      <c r="B433" s="82">
        <v>8821.3591111299975</v>
      </c>
      <c r="C433" s="82">
        <v>8495.7541717398726</v>
      </c>
      <c r="D433" s="82">
        <v>7902.9</v>
      </c>
      <c r="E433" s="82"/>
    </row>
    <row r="434" spans="1:7" x14ac:dyDescent="0.2">
      <c r="A434" s="72" t="s">
        <v>151</v>
      </c>
      <c r="B434" s="82">
        <v>16.981523020000001</v>
      </c>
      <c r="C434" s="82">
        <v>18.814559840000005</v>
      </c>
      <c r="D434" s="82">
        <v>12.2</v>
      </c>
      <c r="E434" s="82"/>
    </row>
    <row r="435" spans="1:7" s="74" customFormat="1" x14ac:dyDescent="0.2">
      <c r="A435" s="164" t="s">
        <v>288</v>
      </c>
      <c r="B435" s="145">
        <v>9504.4126035900008</v>
      </c>
      <c r="C435" s="145">
        <v>9129.2364046298753</v>
      </c>
      <c r="D435" s="145">
        <v>8974.9</v>
      </c>
      <c r="E435" s="122"/>
    </row>
    <row r="436" spans="1:7" s="74" customFormat="1" x14ac:dyDescent="0.2"/>
    <row r="437" spans="1:7" x14ac:dyDescent="0.2">
      <c r="A437" s="72" t="s">
        <v>152</v>
      </c>
      <c r="B437" s="82">
        <v>8556.8315874399996</v>
      </c>
      <c r="C437" s="82">
        <v>8519.5234186199996</v>
      </c>
      <c r="D437" s="82">
        <v>7281.4</v>
      </c>
      <c r="E437" s="82"/>
    </row>
    <row r="438" spans="1:7" x14ac:dyDescent="0.2">
      <c r="A438" s="72" t="s">
        <v>153</v>
      </c>
      <c r="B438" s="82">
        <v>0</v>
      </c>
      <c r="C438" s="82">
        <v>0</v>
      </c>
      <c r="D438" s="82">
        <v>298.89999999999998</v>
      </c>
      <c r="E438" s="82"/>
    </row>
    <row r="439" spans="1:7" x14ac:dyDescent="0.2">
      <c r="A439" s="72" t="s">
        <v>154</v>
      </c>
      <c r="B439" s="82">
        <v>140.22505459999999</v>
      </c>
      <c r="C439" s="82">
        <v>149.51956248999994</v>
      </c>
      <c r="D439" s="82">
        <v>132.4</v>
      </c>
      <c r="E439" s="82"/>
    </row>
    <row r="440" spans="1:7" x14ac:dyDescent="0.2">
      <c r="A440" s="72" t="s">
        <v>155</v>
      </c>
      <c r="B440" s="82">
        <v>64.859166509999994</v>
      </c>
      <c r="C440" s="82">
        <v>64.859166509999994</v>
      </c>
      <c r="D440" s="82">
        <v>64.75</v>
      </c>
      <c r="E440" s="82"/>
    </row>
    <row r="441" spans="1:7" s="74" customFormat="1" x14ac:dyDescent="0.2">
      <c r="A441" s="164" t="s">
        <v>289</v>
      </c>
      <c r="B441" s="145">
        <v>8761.9158085499985</v>
      </c>
      <c r="C441" s="145">
        <v>8733.9021476199996</v>
      </c>
      <c r="D441" s="145">
        <v>7777.4499999999989</v>
      </c>
      <c r="E441" s="122"/>
      <c r="G441" s="72"/>
    </row>
    <row r="442" spans="1:7" s="74" customFormat="1" x14ac:dyDescent="0.2">
      <c r="B442" s="165"/>
      <c r="C442" s="165"/>
    </row>
    <row r="443" spans="1:7" s="74" customFormat="1" x14ac:dyDescent="0.2">
      <c r="A443" s="72" t="s">
        <v>302</v>
      </c>
      <c r="B443" s="165"/>
      <c r="C443" s="165"/>
    </row>
    <row r="444" spans="1:7" s="74" customFormat="1" x14ac:dyDescent="0.2">
      <c r="A444" s="72"/>
      <c r="B444" s="165"/>
      <c r="C444" s="165"/>
    </row>
    <row r="445" spans="1:7" s="74" customFormat="1" ht="15" x14ac:dyDescent="0.25">
      <c r="A445" s="73" t="s">
        <v>156</v>
      </c>
      <c r="B445" s="165"/>
      <c r="C445" s="165"/>
    </row>
    <row r="447" spans="1:7" ht="15" x14ac:dyDescent="0.25">
      <c r="A447" s="73" t="s">
        <v>337</v>
      </c>
      <c r="B447" s="73"/>
      <c r="C447" s="73"/>
    </row>
    <row r="449" spans="1:5" ht="15" x14ac:dyDescent="0.2">
      <c r="A449" s="92" t="s">
        <v>25</v>
      </c>
      <c r="B449" s="78">
        <v>43921</v>
      </c>
      <c r="C449" s="78">
        <v>43830</v>
      </c>
      <c r="D449" s="78">
        <v>43555</v>
      </c>
      <c r="E449" s="79"/>
    </row>
    <row r="451" spans="1:5" ht="25.5" x14ac:dyDescent="0.2">
      <c r="A451" s="166" t="s">
        <v>157</v>
      </c>
      <c r="B451" s="135">
        <v>64.859166509999994</v>
      </c>
      <c r="C451" s="135">
        <v>64.929166550000005</v>
      </c>
      <c r="D451" s="135">
        <v>64.859166509999994</v>
      </c>
      <c r="E451" s="135"/>
    </row>
    <row r="452" spans="1:5" ht="13.5" thickBot="1" x14ac:dyDescent="0.25">
      <c r="A452" s="156" t="s">
        <v>158</v>
      </c>
      <c r="B452" s="167">
        <v>64.859166509999994</v>
      </c>
      <c r="C452" s="167">
        <v>64.929166550000005</v>
      </c>
      <c r="D452" s="167">
        <v>64.859166509999994</v>
      </c>
      <c r="E452" s="152"/>
    </row>
    <row r="453" spans="1:5" x14ac:dyDescent="0.2">
      <c r="A453" s="142"/>
      <c r="B453" s="168"/>
      <c r="C453" s="168"/>
    </row>
    <row r="454" spans="1:5" x14ac:dyDescent="0.2">
      <c r="A454" s="142"/>
      <c r="B454" s="168"/>
      <c r="C454" s="168"/>
    </row>
    <row r="455" spans="1:5" ht="15" x14ac:dyDescent="0.25">
      <c r="A455" s="73" t="s">
        <v>290</v>
      </c>
    </row>
    <row r="458" spans="1:5" ht="15" x14ac:dyDescent="0.2">
      <c r="A458" s="92" t="s">
        <v>25</v>
      </c>
      <c r="B458" s="78">
        <v>43921</v>
      </c>
      <c r="C458" s="78">
        <v>43830</v>
      </c>
      <c r="D458" s="78">
        <v>43555</v>
      </c>
      <c r="E458" s="79"/>
    </row>
    <row r="460" spans="1:5" x14ac:dyDescent="0.2">
      <c r="A460" s="166" t="s">
        <v>159</v>
      </c>
      <c r="B460" s="82">
        <v>30.557270510000002</v>
      </c>
      <c r="C460" s="82">
        <v>38.988879330000003</v>
      </c>
      <c r="D460" s="82">
        <v>25.2</v>
      </c>
      <c r="E460" s="82"/>
    </row>
    <row r="461" spans="1:5" x14ac:dyDescent="0.2">
      <c r="A461" s="72" t="s">
        <v>160</v>
      </c>
      <c r="B461" s="82">
        <v>3.3733610200000004</v>
      </c>
      <c r="C461" s="82">
        <v>5.3279102900000002</v>
      </c>
      <c r="D461" s="82">
        <v>3.5</v>
      </c>
      <c r="E461" s="82"/>
    </row>
    <row r="462" spans="1:5" x14ac:dyDescent="0.2">
      <c r="A462" s="72" t="s">
        <v>269</v>
      </c>
      <c r="B462" s="82">
        <v>14.638999999999999</v>
      </c>
      <c r="C462" s="82">
        <v>0</v>
      </c>
      <c r="D462" s="82">
        <v>25.791</v>
      </c>
      <c r="E462" s="82"/>
    </row>
    <row r="463" spans="1:5" x14ac:dyDescent="0.2">
      <c r="A463" s="166" t="s">
        <v>161</v>
      </c>
      <c r="B463" s="82">
        <v>2.3E-2</v>
      </c>
      <c r="C463" s="82">
        <v>37</v>
      </c>
      <c r="D463" s="82">
        <v>2.0090000000000003</v>
      </c>
      <c r="E463" s="82"/>
    </row>
    <row r="464" spans="1:5" x14ac:dyDescent="0.2">
      <c r="A464" s="166" t="s">
        <v>162</v>
      </c>
      <c r="B464" s="82">
        <v>106.29442306999999</v>
      </c>
      <c r="C464" s="82">
        <v>105.2</v>
      </c>
      <c r="D464" s="82">
        <v>103.8</v>
      </c>
      <c r="E464" s="152"/>
    </row>
    <row r="465" spans="1:7" ht="13.5" thickBot="1" x14ac:dyDescent="0.25">
      <c r="A465" s="156" t="s">
        <v>163</v>
      </c>
      <c r="B465" s="167">
        <v>154.8870546</v>
      </c>
      <c r="C465" s="167">
        <v>186.51678962</v>
      </c>
      <c r="D465" s="167">
        <v>160.30000000000001</v>
      </c>
      <c r="E465" s="152"/>
    </row>
    <row r="466" spans="1:7" x14ac:dyDescent="0.2">
      <c r="A466" s="207"/>
      <c r="B466" s="208"/>
      <c r="C466" s="208"/>
      <c r="D466" s="208"/>
      <c r="E466" s="152"/>
    </row>
    <row r="467" spans="1:7" ht="15" x14ac:dyDescent="0.25">
      <c r="A467" s="73" t="s">
        <v>353</v>
      </c>
    </row>
    <row r="468" spans="1:7" ht="15" x14ac:dyDescent="0.25">
      <c r="A468" s="73"/>
    </row>
    <row r="469" spans="1:7" ht="25.5" x14ac:dyDescent="0.2">
      <c r="A469" s="173" t="s">
        <v>352</v>
      </c>
      <c r="B469" s="29" t="s">
        <v>189</v>
      </c>
      <c r="C469" s="29" t="s">
        <v>190</v>
      </c>
      <c r="D469" s="29" t="s">
        <v>191</v>
      </c>
      <c r="E469" s="29" t="s">
        <v>192</v>
      </c>
      <c r="F469" s="29" t="s">
        <v>187</v>
      </c>
      <c r="G469" s="29" t="s">
        <v>40</v>
      </c>
    </row>
    <row r="470" spans="1:7" x14ac:dyDescent="0.2">
      <c r="A470" s="174" t="s">
        <v>193</v>
      </c>
      <c r="B470" s="175">
        <v>1.4985656000000001</v>
      </c>
      <c r="C470" s="175">
        <v>0.45768049999999999</v>
      </c>
      <c r="D470" s="175">
        <v>83.441039369999999</v>
      </c>
      <c r="E470" s="175">
        <v>0</v>
      </c>
      <c r="F470" s="175">
        <v>0</v>
      </c>
      <c r="G470" s="175">
        <v>85.39728547</v>
      </c>
    </row>
    <row r="471" spans="1:7" x14ac:dyDescent="0.2">
      <c r="A471" s="72" t="s">
        <v>194</v>
      </c>
      <c r="B471" s="175">
        <v>0.38556935399999992</v>
      </c>
      <c r="C471" s="175">
        <v>0.49830693500000001</v>
      </c>
      <c r="D471" s="176">
        <v>67.510285235055605</v>
      </c>
      <c r="E471" s="176">
        <v>0</v>
      </c>
      <c r="F471" s="176">
        <v>0.23200000000000001</v>
      </c>
      <c r="G471" s="176">
        <v>68.626161524055604</v>
      </c>
    </row>
    <row r="472" spans="1:7" x14ac:dyDescent="0.2">
      <c r="A472" s="177" t="s">
        <v>195</v>
      </c>
      <c r="B472" s="175">
        <v>0</v>
      </c>
      <c r="C472" s="175">
        <v>0</v>
      </c>
      <c r="D472" s="175">
        <v>0</v>
      </c>
      <c r="E472" s="175">
        <v>0</v>
      </c>
      <c r="F472" s="175">
        <v>0</v>
      </c>
      <c r="G472" s="175">
        <v>0</v>
      </c>
    </row>
    <row r="473" spans="1:7" x14ac:dyDescent="0.2">
      <c r="A473" s="170" t="s">
        <v>196</v>
      </c>
      <c r="B473" s="171">
        <v>1.8841349539999999</v>
      </c>
      <c r="C473" s="171">
        <v>0.95598743499999994</v>
      </c>
      <c r="D473" s="171">
        <v>150.95132460505562</v>
      </c>
      <c r="E473" s="171">
        <v>0</v>
      </c>
      <c r="F473" s="171">
        <v>0.23200000000000001</v>
      </c>
      <c r="G473" s="171">
        <v>153.7914469940556</v>
      </c>
    </row>
    <row r="474" spans="1:7" x14ac:dyDescent="0.2">
      <c r="A474" s="178" t="s">
        <v>197</v>
      </c>
      <c r="B474" s="179">
        <v>0.245611</v>
      </c>
      <c r="C474" s="179">
        <v>3.7499999999999999E-2</v>
      </c>
      <c r="D474" s="179">
        <v>24.176244459999999</v>
      </c>
      <c r="E474" s="179">
        <v>17.2193839098308</v>
      </c>
      <c r="F474" s="179">
        <v>0</v>
      </c>
      <c r="G474" s="179">
        <v>41.678739369830801</v>
      </c>
    </row>
    <row r="475" spans="1:7" x14ac:dyDescent="0.2">
      <c r="A475" s="177" t="s">
        <v>198</v>
      </c>
      <c r="B475" s="179">
        <v>0</v>
      </c>
      <c r="C475" s="179">
        <v>0</v>
      </c>
      <c r="D475" s="179">
        <v>0</v>
      </c>
      <c r="E475" s="179">
        <v>0</v>
      </c>
      <c r="F475" s="179">
        <v>0</v>
      </c>
      <c r="G475" s="179">
        <v>0</v>
      </c>
    </row>
    <row r="476" spans="1:7" x14ac:dyDescent="0.2">
      <c r="A476" s="170" t="s">
        <v>199</v>
      </c>
      <c r="B476" s="171">
        <v>2.1297459539999997</v>
      </c>
      <c r="C476" s="171">
        <v>0.99348743499999992</v>
      </c>
      <c r="D476" s="171">
        <v>175.12756906505561</v>
      </c>
      <c r="E476" s="171">
        <v>17.2193839098308</v>
      </c>
      <c r="F476" s="171">
        <v>0.23200000000000001</v>
      </c>
      <c r="G476" s="171">
        <v>195.70218636388643</v>
      </c>
    </row>
    <row r="477" spans="1:7" x14ac:dyDescent="0.2">
      <c r="A477" s="178" t="s">
        <v>200</v>
      </c>
      <c r="B477" s="179">
        <v>0.134908</v>
      </c>
      <c r="C477" s="179">
        <v>2.6724999999999999E-2</v>
      </c>
      <c r="D477" s="179">
        <v>21.525348959999999</v>
      </c>
      <c r="E477" s="179">
        <v>0</v>
      </c>
      <c r="F477" s="179">
        <v>0</v>
      </c>
      <c r="G477" s="179">
        <v>21.686981959999997</v>
      </c>
    </row>
    <row r="478" spans="1:7" x14ac:dyDescent="0.2">
      <c r="A478" s="177" t="s">
        <v>201</v>
      </c>
      <c r="B478" s="179">
        <v>0</v>
      </c>
      <c r="C478" s="179">
        <v>0</v>
      </c>
      <c r="D478" s="179">
        <v>0</v>
      </c>
      <c r="E478" s="179">
        <v>0</v>
      </c>
      <c r="F478" s="179">
        <v>0</v>
      </c>
      <c r="G478" s="179">
        <v>0</v>
      </c>
    </row>
    <row r="479" spans="1:7" x14ac:dyDescent="0.2">
      <c r="A479" s="170" t="s">
        <v>202</v>
      </c>
      <c r="B479" s="171">
        <v>2.2646539539999995</v>
      </c>
      <c r="C479" s="171">
        <v>1.0202124349999999</v>
      </c>
      <c r="D479" s="171">
        <v>196.65291802505561</v>
      </c>
      <c r="E479" s="171">
        <v>17.2193839098308</v>
      </c>
      <c r="F479" s="171">
        <v>0.23200000000000001</v>
      </c>
      <c r="G479" s="171">
        <v>217.38916832388642</v>
      </c>
    </row>
    <row r="480" spans="1:7" x14ac:dyDescent="0.2">
      <c r="A480" s="178" t="s">
        <v>203</v>
      </c>
      <c r="B480" s="179">
        <v>0</v>
      </c>
      <c r="C480" s="179">
        <v>0</v>
      </c>
      <c r="D480" s="179">
        <v>19.460092150000001</v>
      </c>
      <c r="E480" s="179">
        <v>2.1715503068384998</v>
      </c>
      <c r="F480" s="179">
        <v>0</v>
      </c>
      <c r="G480" s="179">
        <v>21.631642456838502</v>
      </c>
    </row>
    <row r="481" spans="1:7" x14ac:dyDescent="0.2">
      <c r="A481" s="177" t="s">
        <v>204</v>
      </c>
      <c r="B481" s="179">
        <v>0</v>
      </c>
      <c r="C481" s="179">
        <v>0</v>
      </c>
      <c r="D481" s="179">
        <v>0</v>
      </c>
      <c r="E481" s="179">
        <v>0</v>
      </c>
      <c r="F481" s="179">
        <v>0</v>
      </c>
      <c r="G481" s="179">
        <v>0</v>
      </c>
    </row>
    <row r="482" spans="1:7" x14ac:dyDescent="0.2">
      <c r="A482" s="170" t="s">
        <v>205</v>
      </c>
      <c r="B482" s="171">
        <v>2.2646539539999995</v>
      </c>
      <c r="C482" s="171">
        <v>1.0202124349999999</v>
      </c>
      <c r="D482" s="171">
        <v>216.11301017505562</v>
      </c>
      <c r="E482" s="171">
        <v>19.390934216669301</v>
      </c>
      <c r="F482" s="171">
        <v>0.23200000000000001</v>
      </c>
      <c r="G482" s="171">
        <v>239.02081078072493</v>
      </c>
    </row>
    <row r="483" spans="1:7" x14ac:dyDescent="0.2">
      <c r="A483" s="178" t="s">
        <v>293</v>
      </c>
      <c r="B483" s="179">
        <v>5.5306000000000001E-2</v>
      </c>
      <c r="C483" s="179">
        <v>5.1749499999999997E-2</v>
      </c>
      <c r="D483" s="179">
        <v>33.456166000000003</v>
      </c>
      <c r="E483" s="179">
        <v>0</v>
      </c>
      <c r="F483" s="179">
        <v>0</v>
      </c>
      <c r="G483" s="179">
        <v>33.563221500000004</v>
      </c>
    </row>
    <row r="484" spans="1:7" x14ac:dyDescent="0.2">
      <c r="A484" s="177" t="s">
        <v>294</v>
      </c>
      <c r="B484" s="179">
        <v>0</v>
      </c>
      <c r="C484" s="179">
        <v>0</v>
      </c>
      <c r="D484" s="179">
        <v>0</v>
      </c>
      <c r="E484" s="179">
        <v>0</v>
      </c>
      <c r="F484" s="179">
        <v>0</v>
      </c>
      <c r="G484" s="179">
        <v>0</v>
      </c>
    </row>
    <row r="485" spans="1:7" x14ac:dyDescent="0.2">
      <c r="A485" s="170" t="s">
        <v>295</v>
      </c>
      <c r="B485" s="171">
        <v>2.3199599539999993</v>
      </c>
      <c r="C485" s="171">
        <v>1.0719619349999998</v>
      </c>
      <c r="D485" s="171">
        <v>249.56917617505562</v>
      </c>
      <c r="E485" s="171">
        <v>19.390934216669301</v>
      </c>
      <c r="F485" s="171">
        <v>0.23200000000000001</v>
      </c>
      <c r="G485" s="171">
        <v>272.58403228072495</v>
      </c>
    </row>
    <row r="486" spans="1:7" x14ac:dyDescent="0.2">
      <c r="A486" s="178" t="s">
        <v>338</v>
      </c>
      <c r="B486" s="179">
        <v>2.7353759999999998E-2</v>
      </c>
      <c r="C486" s="179">
        <v>7.1309999999999998E-2</v>
      </c>
      <c r="D486" s="179">
        <v>17.58633068</v>
      </c>
      <c r="E486" s="179">
        <v>0</v>
      </c>
      <c r="F486" s="179">
        <v>0.69499999999999995</v>
      </c>
      <c r="G486" s="179">
        <v>18.379994440000001</v>
      </c>
    </row>
    <row r="487" spans="1:7" x14ac:dyDescent="0.2">
      <c r="A487" s="177" t="s">
        <v>339</v>
      </c>
      <c r="B487" s="179"/>
      <c r="C487" s="179"/>
      <c r="D487" s="179"/>
      <c r="E487" s="179"/>
      <c r="F487" s="179"/>
      <c r="G487" s="179">
        <v>0</v>
      </c>
    </row>
    <row r="488" spans="1:7" x14ac:dyDescent="0.2">
      <c r="A488" s="170" t="s">
        <v>340</v>
      </c>
      <c r="B488" s="171">
        <v>2.3473137139999993</v>
      </c>
      <c r="C488" s="171">
        <v>1.1432719349999998</v>
      </c>
      <c r="D488" s="171">
        <v>267.15550685505559</v>
      </c>
      <c r="E488" s="171">
        <v>19.390934216669301</v>
      </c>
      <c r="F488" s="171">
        <v>0.92699999999999994</v>
      </c>
      <c r="G488" s="171">
        <v>290.96402672072492</v>
      </c>
    </row>
    <row r="489" spans="1:7" x14ac:dyDescent="0.2">
      <c r="A489" s="142"/>
      <c r="B489" s="152"/>
      <c r="C489" s="152"/>
      <c r="D489" s="152"/>
      <c r="E489" s="152"/>
      <c r="F489" s="152"/>
      <c r="G489" s="152"/>
    </row>
    <row r="490" spans="1:7" x14ac:dyDescent="0.2">
      <c r="A490" s="177"/>
      <c r="B490" s="175"/>
      <c r="C490" s="175"/>
      <c r="D490" s="175"/>
      <c r="E490" s="175"/>
      <c r="F490" s="175"/>
      <c r="G490" s="175"/>
    </row>
    <row r="491" spans="1:7" x14ac:dyDescent="0.2">
      <c r="A491" s="177" t="s">
        <v>206</v>
      </c>
      <c r="B491" s="175">
        <v>0.72251864399999999</v>
      </c>
      <c r="C491" s="175">
        <v>0.25427207499999999</v>
      </c>
      <c r="D491" s="175">
        <v>26.653277555055599</v>
      </c>
      <c r="E491" s="175">
        <v>0</v>
      </c>
      <c r="F491" s="175">
        <v>0</v>
      </c>
      <c r="G491" s="175">
        <v>27.630068274055599</v>
      </c>
    </row>
    <row r="492" spans="1:7" x14ac:dyDescent="0.2">
      <c r="A492" s="177" t="s">
        <v>207</v>
      </c>
      <c r="B492" s="176">
        <v>0.26085900000000001</v>
      </c>
      <c r="C492" s="176">
        <v>0.13977100000000001</v>
      </c>
      <c r="D492" s="176">
        <v>28.323268599999999</v>
      </c>
      <c r="E492" s="176">
        <v>0</v>
      </c>
      <c r="F492" s="176">
        <v>0</v>
      </c>
      <c r="G492" s="176">
        <v>28.723898599999998</v>
      </c>
    </row>
    <row r="493" spans="1:7" x14ac:dyDescent="0.2">
      <c r="A493" s="177" t="s">
        <v>208</v>
      </c>
      <c r="B493" s="175">
        <v>0.98337764399999994</v>
      </c>
      <c r="C493" s="175">
        <v>0.39404307500000002</v>
      </c>
      <c r="D493" s="175">
        <v>54.976546155055601</v>
      </c>
      <c r="E493" s="175">
        <v>0</v>
      </c>
      <c r="F493" s="175">
        <v>0</v>
      </c>
      <c r="G493" s="175">
        <v>56.353966874055601</v>
      </c>
    </row>
    <row r="494" spans="1:7" x14ac:dyDescent="0.2">
      <c r="A494" s="170" t="s">
        <v>209</v>
      </c>
      <c r="B494" s="171">
        <v>0.90075730999999992</v>
      </c>
      <c r="C494" s="171">
        <v>0.56194435999999992</v>
      </c>
      <c r="D494" s="171">
        <v>95.974778450000017</v>
      </c>
      <c r="E494" s="171">
        <v>0</v>
      </c>
      <c r="F494" s="171">
        <v>0.23200000000000001</v>
      </c>
      <c r="G494" s="171">
        <v>97.669480120000017</v>
      </c>
    </row>
    <row r="495" spans="1:7" x14ac:dyDescent="0.2">
      <c r="A495" s="178" t="s">
        <v>210</v>
      </c>
      <c r="B495" s="179">
        <v>8.0341999999999997E-2</v>
      </c>
      <c r="C495" s="179">
        <v>4.0457E-2</v>
      </c>
      <c r="D495" s="179">
        <v>11.0061055757778</v>
      </c>
      <c r="E495" s="179">
        <v>0.86096919549154105</v>
      </c>
      <c r="F495" s="179">
        <v>0</v>
      </c>
      <c r="G495" s="179">
        <v>11.987873771269342</v>
      </c>
    </row>
    <row r="496" spans="1:7" x14ac:dyDescent="0.2">
      <c r="A496" s="177" t="s">
        <v>211</v>
      </c>
      <c r="B496" s="179">
        <v>1.0637196439999999</v>
      </c>
      <c r="C496" s="179">
        <v>0.43450007500000004</v>
      </c>
      <c r="D496" s="179">
        <v>65.982651730833396</v>
      </c>
      <c r="E496" s="179">
        <v>0.86096919549154105</v>
      </c>
      <c r="F496" s="179">
        <v>0</v>
      </c>
      <c r="G496" s="179">
        <v>68.341840645324936</v>
      </c>
    </row>
    <row r="497" spans="1:7" x14ac:dyDescent="0.2">
      <c r="A497" s="170" t="s">
        <v>212</v>
      </c>
      <c r="B497" s="171">
        <v>1.0660263099999998</v>
      </c>
      <c r="C497" s="171">
        <v>0.55898735999999993</v>
      </c>
      <c r="D497" s="171">
        <v>109.14491733422221</v>
      </c>
      <c r="E497" s="171">
        <v>16.358414714339258</v>
      </c>
      <c r="F497" s="171">
        <v>0.23200000000000001</v>
      </c>
      <c r="G497" s="171">
        <v>127.36034571856148</v>
      </c>
    </row>
    <row r="498" spans="1:7" x14ac:dyDescent="0.2">
      <c r="A498" s="178" t="s">
        <v>213</v>
      </c>
      <c r="B498" s="179">
        <v>8.6672244499999995E-2</v>
      </c>
      <c r="C498" s="179">
        <v>4.1527800341792397E-2</v>
      </c>
      <c r="D498" s="179">
        <v>11.9693690081111</v>
      </c>
      <c r="E498" s="179">
        <v>0.86096919549154105</v>
      </c>
      <c r="F498" s="179">
        <v>0</v>
      </c>
      <c r="G498" s="179">
        <v>12.958538248444434</v>
      </c>
    </row>
    <row r="499" spans="1:7" x14ac:dyDescent="0.2">
      <c r="A499" s="177" t="s">
        <v>214</v>
      </c>
      <c r="B499" s="179">
        <v>1.1503918884999997</v>
      </c>
      <c r="C499" s="179">
        <v>0.47602787534179242</v>
      </c>
      <c r="D499" s="179">
        <v>77.952020738944498</v>
      </c>
      <c r="E499" s="179">
        <v>1.7219383909830821</v>
      </c>
      <c r="F499" s="179">
        <v>0</v>
      </c>
      <c r="G499" s="179">
        <v>81.300378893769377</v>
      </c>
    </row>
    <row r="500" spans="1:7" x14ac:dyDescent="0.2">
      <c r="A500" s="170" t="s">
        <v>215</v>
      </c>
      <c r="B500" s="171">
        <v>1.1142620654999997</v>
      </c>
      <c r="C500" s="171">
        <v>0.54418455965820756</v>
      </c>
      <c r="D500" s="171">
        <v>118.70089728611111</v>
      </c>
      <c r="E500" s="171">
        <v>15.497445518847718</v>
      </c>
      <c r="F500" s="171">
        <v>0.23200000000000001</v>
      </c>
      <c r="G500" s="171">
        <v>136.08878943011703</v>
      </c>
    </row>
    <row r="501" spans="1:7" x14ac:dyDescent="0.2">
      <c r="A501" s="178" t="s">
        <v>216</v>
      </c>
      <c r="B501" s="179">
        <v>8.6672244499999995E-2</v>
      </c>
      <c r="C501" s="179">
        <v>4.2416390850023501E-2</v>
      </c>
      <c r="D501" s="179">
        <v>13.250975325611099</v>
      </c>
      <c r="E501" s="179">
        <v>1.0895534383166501</v>
      </c>
      <c r="F501" s="179">
        <v>0</v>
      </c>
      <c r="G501" s="179">
        <v>14.469617399277773</v>
      </c>
    </row>
    <row r="502" spans="1:7" x14ac:dyDescent="0.2">
      <c r="A502" s="177" t="s">
        <v>217</v>
      </c>
      <c r="B502" s="179">
        <v>1.2370641329999996</v>
      </c>
      <c r="C502" s="179">
        <v>0.51844426619181594</v>
      </c>
      <c r="D502" s="179">
        <v>91.202996064555592</v>
      </c>
      <c r="E502" s="179">
        <v>2.8114918292997322</v>
      </c>
      <c r="F502" s="179">
        <v>0</v>
      </c>
      <c r="G502" s="179">
        <v>95.769996293047129</v>
      </c>
    </row>
    <row r="503" spans="1:7" x14ac:dyDescent="0.2">
      <c r="A503" s="170" t="s">
        <v>218</v>
      </c>
      <c r="B503" s="171">
        <v>1.0275898209999998</v>
      </c>
      <c r="C503" s="171">
        <v>0.50176816880818398</v>
      </c>
      <c r="D503" s="171">
        <v>124.91001411050003</v>
      </c>
      <c r="E503" s="171">
        <v>16.579442387369568</v>
      </c>
      <c r="F503" s="171">
        <v>0.23200000000000001</v>
      </c>
      <c r="G503" s="171">
        <v>143.25081448767779</v>
      </c>
    </row>
    <row r="504" spans="1:7" x14ac:dyDescent="0.2">
      <c r="A504" s="178" t="s">
        <v>296</v>
      </c>
      <c r="B504" s="179">
        <v>8.6958644500000001E-2</v>
      </c>
      <c r="C504" s="179">
        <v>4.3766386622806998E-2</v>
      </c>
      <c r="D504" s="179">
        <v>15.0648937476667</v>
      </c>
      <c r="E504" s="179">
        <v>0.97526210526315804</v>
      </c>
      <c r="F504" s="179">
        <v>0</v>
      </c>
      <c r="G504" s="179">
        <v>16.170880884052664</v>
      </c>
    </row>
    <row r="505" spans="1:7" x14ac:dyDescent="0.2">
      <c r="A505" s="177" t="s">
        <v>297</v>
      </c>
      <c r="B505" s="179">
        <v>1.3240227774999995</v>
      </c>
      <c r="C505" s="179">
        <v>0.5622106528146229</v>
      </c>
      <c r="D505" s="179">
        <v>106.26788981222229</v>
      </c>
      <c r="E505" s="179">
        <v>3.7867539345628902</v>
      </c>
      <c r="F505" s="179">
        <v>0</v>
      </c>
      <c r="G505" s="179">
        <v>111.94087717709981</v>
      </c>
    </row>
    <row r="506" spans="1:7" x14ac:dyDescent="0.2">
      <c r="A506" s="170" t="s">
        <v>298</v>
      </c>
      <c r="B506" s="171">
        <v>0.9959371764999998</v>
      </c>
      <c r="C506" s="171">
        <v>0.50975128218537691</v>
      </c>
      <c r="D506" s="171">
        <v>143.30128636283331</v>
      </c>
      <c r="E506" s="171">
        <v>15.604180282106411</v>
      </c>
      <c r="F506" s="171">
        <v>0.23200000000000001</v>
      </c>
      <c r="G506" s="171">
        <v>160.64315510362508</v>
      </c>
    </row>
    <row r="507" spans="1:7" x14ac:dyDescent="0.2">
      <c r="A507" s="178" t="s">
        <v>341</v>
      </c>
      <c r="B507" s="179">
        <v>8.7906899999999996E-2</v>
      </c>
      <c r="C507" s="179">
        <v>1.5196600000000002E-3</v>
      </c>
      <c r="D507" s="179">
        <v>16.013211659999996</v>
      </c>
      <c r="E507" s="179">
        <v>1.0208488999999998</v>
      </c>
      <c r="F507" s="179"/>
      <c r="G507" s="179">
        <v>17.123487119999997</v>
      </c>
    </row>
    <row r="508" spans="1:7" x14ac:dyDescent="0.2">
      <c r="A508" s="177" t="s">
        <v>342</v>
      </c>
      <c r="B508" s="179">
        <v>1.4119296774999994</v>
      </c>
      <c r="C508" s="179">
        <v>0.56373031281462294</v>
      </c>
      <c r="D508" s="179">
        <v>122.28110147222229</v>
      </c>
      <c r="E508" s="179">
        <v>4.8076028345628901</v>
      </c>
      <c r="F508" s="179">
        <v>0</v>
      </c>
      <c r="G508" s="179">
        <v>129.06436429709981</v>
      </c>
    </row>
    <row r="509" spans="1:7" x14ac:dyDescent="0.2">
      <c r="A509" s="170" t="s">
        <v>343</v>
      </c>
      <c r="B509" s="171">
        <v>0.9353840364999999</v>
      </c>
      <c r="C509" s="171">
        <v>0.57954162218537686</v>
      </c>
      <c r="D509" s="171">
        <v>144.87440538283329</v>
      </c>
      <c r="E509" s="171">
        <v>14.583331382106412</v>
      </c>
      <c r="F509" s="171">
        <v>0.92699999999999994</v>
      </c>
      <c r="G509" s="171">
        <v>161.89966242362507</v>
      </c>
    </row>
    <row r="510" spans="1:7" x14ac:dyDescent="0.2">
      <c r="A510" s="207"/>
      <c r="B510" s="208"/>
      <c r="C510" s="208"/>
      <c r="D510" s="208"/>
      <c r="E510" s="208"/>
      <c r="F510" s="208"/>
      <c r="G510" s="208"/>
    </row>
    <row r="511" spans="1:7" ht="48" customHeight="1" x14ac:dyDescent="0.2">
      <c r="A511" s="245" t="s">
        <v>361</v>
      </c>
      <c r="B511" s="245"/>
      <c r="C511" s="245"/>
      <c r="D511" s="245"/>
      <c r="E511" s="245"/>
      <c r="F511" s="245"/>
      <c r="G511" s="245"/>
    </row>
    <row r="512" spans="1:7" ht="15" x14ac:dyDescent="0.25">
      <c r="A512" s="73"/>
    </row>
    <row r="513" spans="1:4" ht="15" x14ac:dyDescent="0.25">
      <c r="A513" s="73" t="s">
        <v>354</v>
      </c>
    </row>
    <row r="515" spans="1:4" ht="15" x14ac:dyDescent="0.2">
      <c r="A515" s="92" t="s">
        <v>25</v>
      </c>
      <c r="B515" s="169" t="s">
        <v>310</v>
      </c>
      <c r="C515" s="169" t="s">
        <v>311</v>
      </c>
      <c r="D515" s="169">
        <v>2019</v>
      </c>
    </row>
    <row r="517" spans="1:4" x14ac:dyDescent="0.2">
      <c r="A517" s="72" t="s">
        <v>164</v>
      </c>
      <c r="B517" s="82">
        <v>322.00848848000004</v>
      </c>
      <c r="C517" s="82">
        <v>304.44156719000006</v>
      </c>
      <c r="D517" s="82">
        <v>1260.7024510000001</v>
      </c>
    </row>
    <row r="518" spans="1:4" x14ac:dyDescent="0.2">
      <c r="A518" s="166" t="s">
        <v>165</v>
      </c>
      <c r="B518" s="82">
        <v>4.0905332000000003</v>
      </c>
      <c r="C518" s="82">
        <v>4.5429781899999995</v>
      </c>
      <c r="D518" s="82">
        <v>20.327330529999998</v>
      </c>
    </row>
    <row r="519" spans="1:4" x14ac:dyDescent="0.2">
      <c r="A519" s="72" t="s">
        <v>166</v>
      </c>
      <c r="B519" s="82">
        <v>0.31132992000000004</v>
      </c>
      <c r="C519" s="82">
        <v>1.1681236400000001</v>
      </c>
      <c r="D519" s="82">
        <v>1.4382833000000002</v>
      </c>
    </row>
    <row r="520" spans="1:4" x14ac:dyDescent="0.2">
      <c r="A520" s="170" t="s">
        <v>167</v>
      </c>
      <c r="B520" s="171">
        <v>326.41035160000001</v>
      </c>
      <c r="C520" s="171">
        <v>310.15266902000002</v>
      </c>
      <c r="D520" s="171">
        <v>1282.46806483</v>
      </c>
    </row>
    <row r="522" spans="1:4" x14ac:dyDescent="0.2">
      <c r="A522" s="72" t="s">
        <v>168</v>
      </c>
      <c r="B522" s="82">
        <v>35.102708540000002</v>
      </c>
      <c r="C522" s="82">
        <v>37.144415090000003</v>
      </c>
      <c r="D522" s="82">
        <v>140.17221848000003</v>
      </c>
    </row>
    <row r="523" spans="1:4" ht="25.5" x14ac:dyDescent="0.2">
      <c r="A523" s="166" t="s">
        <v>169</v>
      </c>
      <c r="B523" s="82">
        <v>1.1399021</v>
      </c>
      <c r="C523" s="82">
        <v>4.2343054999999996</v>
      </c>
      <c r="D523" s="82">
        <v>9.8933842899999984</v>
      </c>
    </row>
    <row r="524" spans="1:4" x14ac:dyDescent="0.2">
      <c r="A524" s="72" t="s">
        <v>170</v>
      </c>
      <c r="B524" s="82">
        <v>4.2466430800000001</v>
      </c>
      <c r="C524" s="82">
        <v>4.6630006699999997</v>
      </c>
      <c r="D524" s="82">
        <v>17.13381352</v>
      </c>
    </row>
    <row r="525" spans="1:4" x14ac:dyDescent="0.2">
      <c r="A525" s="170" t="s">
        <v>171</v>
      </c>
      <c r="B525" s="171">
        <v>40.489253720000001</v>
      </c>
      <c r="C525" s="172">
        <v>46.041721260000003</v>
      </c>
      <c r="D525" s="172">
        <v>167.19941629000002</v>
      </c>
    </row>
    <row r="526" spans="1:4" x14ac:dyDescent="0.2">
      <c r="B526" s="135"/>
    </row>
    <row r="527" spans="1:4" ht="13.5" thickBot="1" x14ac:dyDescent="0.25">
      <c r="A527" s="156" t="s">
        <v>172</v>
      </c>
      <c r="B527" s="157">
        <v>285.92109787999999</v>
      </c>
      <c r="C527" s="157">
        <v>264.11094776000004</v>
      </c>
      <c r="D527" s="157">
        <v>1115.26864854</v>
      </c>
    </row>
    <row r="528" spans="1:4" ht="15" x14ac:dyDescent="0.25">
      <c r="A528" s="73"/>
    </row>
    <row r="529" spans="1:4" ht="15" x14ac:dyDescent="0.25">
      <c r="A529" s="73" t="s">
        <v>355</v>
      </c>
    </row>
    <row r="531" spans="1:4" ht="15" x14ac:dyDescent="0.2">
      <c r="A531" s="92" t="s">
        <v>25</v>
      </c>
      <c r="B531" s="169" t="s">
        <v>310</v>
      </c>
      <c r="C531" s="169" t="s">
        <v>311</v>
      </c>
      <c r="D531" s="169">
        <v>2019</v>
      </c>
    </row>
    <row r="533" spans="1:4" x14ac:dyDescent="0.2">
      <c r="A533" s="72" t="s">
        <v>173</v>
      </c>
      <c r="B533" s="82">
        <v>13.699</v>
      </c>
      <c r="C533" s="82">
        <v>15.234999999999999</v>
      </c>
      <c r="D533" s="82">
        <v>58.4</v>
      </c>
    </row>
    <row r="534" spans="1:4" x14ac:dyDescent="0.2">
      <c r="A534" s="72" t="s">
        <v>174</v>
      </c>
      <c r="B534" s="82">
        <v>27.112764690000006</v>
      </c>
      <c r="C534" s="82">
        <v>29.4</v>
      </c>
      <c r="D534" s="82">
        <v>113.95668427000001</v>
      </c>
    </row>
    <row r="535" spans="1:4" x14ac:dyDescent="0.2">
      <c r="A535" s="170" t="s">
        <v>175</v>
      </c>
      <c r="B535" s="171">
        <v>40.811764690000004</v>
      </c>
      <c r="C535" s="171">
        <v>44.634999999999998</v>
      </c>
      <c r="D535" s="171">
        <v>172.35668427000002</v>
      </c>
    </row>
    <row r="537" spans="1:4" x14ac:dyDescent="0.2">
      <c r="A537" s="72" t="s">
        <v>176</v>
      </c>
      <c r="B537" s="82">
        <v>24.11</v>
      </c>
      <c r="C537" s="82">
        <v>16.745999999999999</v>
      </c>
      <c r="D537" s="82">
        <v>75.2</v>
      </c>
    </row>
    <row r="538" spans="1:4" x14ac:dyDescent="0.2">
      <c r="A538" s="72" t="s">
        <v>177</v>
      </c>
      <c r="B538" s="135">
        <v>12.217254969999999</v>
      </c>
      <c r="C538" s="135">
        <v>6.0965680999999989</v>
      </c>
      <c r="D538" s="135">
        <v>38.583638939999986</v>
      </c>
    </row>
    <row r="539" spans="1:4" x14ac:dyDescent="0.2">
      <c r="A539" s="170" t="s">
        <v>178</v>
      </c>
      <c r="B539" s="171">
        <v>36.327254969999998</v>
      </c>
      <c r="C539" s="171">
        <v>24.929711659999999</v>
      </c>
      <c r="D539" s="171">
        <v>113.78363893999999</v>
      </c>
    </row>
    <row r="540" spans="1:4" x14ac:dyDescent="0.2">
      <c r="B540" s="135"/>
    </row>
    <row r="541" spans="1:4" ht="13.5" thickBot="1" x14ac:dyDescent="0.25">
      <c r="A541" s="156" t="s">
        <v>179</v>
      </c>
      <c r="B541" s="167">
        <v>4.4845097200000055</v>
      </c>
      <c r="C541" s="167">
        <v>19.705288339999999</v>
      </c>
      <c r="D541" s="167">
        <v>58.573045330000028</v>
      </c>
    </row>
    <row r="542" spans="1:4" x14ac:dyDescent="0.2">
      <c r="A542" s="207"/>
      <c r="B542" s="208"/>
      <c r="C542" s="208"/>
      <c r="D542" s="208"/>
    </row>
    <row r="543" spans="1:4" x14ac:dyDescent="0.2">
      <c r="A543" s="142"/>
      <c r="B543" s="168"/>
      <c r="C543" s="168"/>
    </row>
    <row r="544" spans="1:4" ht="15" x14ac:dyDescent="0.25">
      <c r="A544" s="73" t="s">
        <v>356</v>
      </c>
    </row>
    <row r="546" spans="1:6" ht="15" x14ac:dyDescent="0.2">
      <c r="A546" s="92" t="s">
        <v>25</v>
      </c>
      <c r="B546" s="169" t="s">
        <v>310</v>
      </c>
      <c r="C546" s="169" t="s">
        <v>311</v>
      </c>
      <c r="D546" s="169">
        <v>2019</v>
      </c>
    </row>
    <row r="548" spans="1:6" x14ac:dyDescent="0.2">
      <c r="A548" s="72" t="s">
        <v>180</v>
      </c>
      <c r="B548" s="82">
        <v>4.3140000000000001</v>
      </c>
      <c r="C548" s="82">
        <v>28.648320490000003</v>
      </c>
      <c r="D548" s="82">
        <v>83.996354620000005</v>
      </c>
    </row>
    <row r="549" spans="1:6" x14ac:dyDescent="0.2">
      <c r="A549" s="72" t="s">
        <v>181</v>
      </c>
      <c r="B549" s="82">
        <v>18.913</v>
      </c>
      <c r="C549" s="82">
        <v>11</v>
      </c>
      <c r="D549" s="82">
        <v>33.50002181</v>
      </c>
    </row>
    <row r="550" spans="1:6" x14ac:dyDescent="0.2">
      <c r="A550" s="72" t="s">
        <v>182</v>
      </c>
      <c r="B550" s="82">
        <v>6.1878514200000012</v>
      </c>
      <c r="C550" s="82">
        <v>9.9</v>
      </c>
      <c r="D550" s="82">
        <v>54.880140089999962</v>
      </c>
    </row>
    <row r="551" spans="1:6" x14ac:dyDescent="0.2">
      <c r="A551" s="170" t="s">
        <v>183</v>
      </c>
      <c r="B551" s="171">
        <v>29.414851420000002</v>
      </c>
      <c r="C551" s="171">
        <v>49.548320490000002</v>
      </c>
      <c r="D551" s="171">
        <v>172.37651651999997</v>
      </c>
    </row>
    <row r="552" spans="1:6" x14ac:dyDescent="0.2">
      <c r="A552" s="142"/>
      <c r="B552" s="168"/>
      <c r="C552" s="168"/>
      <c r="D552" s="168"/>
      <c r="E552" s="159"/>
      <c r="F552" s="159"/>
    </row>
    <row r="553" spans="1:6" ht="15" x14ac:dyDescent="0.25">
      <c r="A553" s="73" t="s">
        <v>357</v>
      </c>
      <c r="B553" s="73"/>
    </row>
    <row r="555" spans="1:6" ht="15" x14ac:dyDescent="0.2">
      <c r="A555" s="92" t="s">
        <v>25</v>
      </c>
      <c r="B555" s="169" t="s">
        <v>310</v>
      </c>
      <c r="C555" s="169" t="s">
        <v>311</v>
      </c>
      <c r="D555" s="169">
        <v>2019</v>
      </c>
    </row>
    <row r="557" spans="1:6" x14ac:dyDescent="0.2">
      <c r="A557" s="72" t="s">
        <v>184</v>
      </c>
      <c r="B557" s="82">
        <v>1.4652133599999999</v>
      </c>
      <c r="C557" s="82">
        <v>1.431</v>
      </c>
      <c r="D557" s="82">
        <v>3.6638262199999998</v>
      </c>
    </row>
    <row r="558" spans="1:6" x14ac:dyDescent="0.2">
      <c r="A558" s="72" t="s">
        <v>185</v>
      </c>
      <c r="B558" s="82">
        <v>4.6890000000000001</v>
      </c>
      <c r="C558" s="82">
        <v>9</v>
      </c>
      <c r="D558" s="82">
        <v>27.184715529999998</v>
      </c>
    </row>
    <row r="559" spans="1:6" x14ac:dyDescent="0.2">
      <c r="A559" s="72" t="s">
        <v>186</v>
      </c>
      <c r="B559" s="82">
        <v>0.55900000000000005</v>
      </c>
      <c r="C559" s="82">
        <v>0.193</v>
      </c>
      <c r="D559" s="82">
        <v>1.05583238</v>
      </c>
    </row>
    <row r="560" spans="1:6" x14ac:dyDescent="0.2">
      <c r="A560" s="72" t="s">
        <v>187</v>
      </c>
      <c r="B560" s="135">
        <v>7.577813439999999</v>
      </c>
      <c r="C560" s="135">
        <v>5</v>
      </c>
      <c r="D560" s="82">
        <v>47.130363390000014</v>
      </c>
    </row>
    <row r="561" spans="1:7" x14ac:dyDescent="0.2">
      <c r="A561" s="170" t="s">
        <v>188</v>
      </c>
      <c r="B561" s="171">
        <v>14.291026799999999</v>
      </c>
      <c r="C561" s="172">
        <v>15.724</v>
      </c>
      <c r="D561" s="172">
        <v>79.034737520000007</v>
      </c>
    </row>
    <row r="562" spans="1:7" x14ac:dyDescent="0.2">
      <c r="A562" s="142"/>
      <c r="B562" s="168"/>
      <c r="C562" s="159"/>
      <c r="D562" s="159"/>
      <c r="E562" s="159"/>
      <c r="F562" s="168"/>
    </row>
    <row r="563" spans="1:7" x14ac:dyDescent="0.2">
      <c r="A563" s="142"/>
      <c r="B563" s="168"/>
      <c r="C563" s="159"/>
      <c r="D563" s="159"/>
      <c r="E563" s="159"/>
      <c r="F563" s="168"/>
    </row>
    <row r="564" spans="1:7" ht="15" x14ac:dyDescent="0.25">
      <c r="A564" s="73" t="s">
        <v>358</v>
      </c>
      <c r="B564" s="168"/>
      <c r="C564" s="159"/>
      <c r="D564" s="159"/>
      <c r="E564" s="159"/>
      <c r="F564" s="168"/>
    </row>
    <row r="566" spans="1:7" ht="15" x14ac:dyDescent="0.25">
      <c r="A566" s="73" t="s">
        <v>291</v>
      </c>
      <c r="B566" s="73"/>
    </row>
    <row r="568" spans="1:7" ht="237" customHeight="1" x14ac:dyDescent="0.2">
      <c r="A568" s="237" t="s">
        <v>303</v>
      </c>
      <c r="B568" s="237"/>
      <c r="C568" s="237"/>
      <c r="D568" s="237"/>
      <c r="E568" s="237"/>
      <c r="F568" s="237"/>
      <c r="G568" s="237"/>
    </row>
    <row r="569" spans="1:7" ht="15" x14ac:dyDescent="0.25">
      <c r="A569" s="73" t="s">
        <v>359</v>
      </c>
    </row>
    <row r="571" spans="1:7" ht="15" x14ac:dyDescent="0.25">
      <c r="A571" s="73" t="s">
        <v>292</v>
      </c>
      <c r="B571" s="73"/>
    </row>
    <row r="572" spans="1:7" ht="12" customHeight="1" x14ac:dyDescent="0.2"/>
    <row r="573" spans="1:7" ht="12" customHeight="1" x14ac:dyDescent="0.2">
      <c r="A573" s="186" t="s">
        <v>362</v>
      </c>
      <c r="B573" s="186"/>
      <c r="C573" s="186"/>
      <c r="D573" s="186"/>
      <c r="E573" s="186"/>
    </row>
    <row r="574" spans="1:7" ht="12" customHeight="1" x14ac:dyDescent="0.2"/>
    <row r="575" spans="1:7" ht="12" customHeight="1" x14ac:dyDescent="0.2"/>
    <row r="576" spans="1:7" ht="15" x14ac:dyDescent="0.25">
      <c r="A576" s="73" t="s">
        <v>360</v>
      </c>
    </row>
    <row r="577" spans="1:7" x14ac:dyDescent="0.2">
      <c r="A577" s="81"/>
    </row>
    <row r="578" spans="1:7" ht="37.5" customHeight="1" x14ac:dyDescent="0.2">
      <c r="A578" s="237" t="s">
        <v>363</v>
      </c>
      <c r="B578" s="237"/>
      <c r="C578" s="237"/>
      <c r="D578" s="237"/>
      <c r="E578" s="237"/>
      <c r="F578" s="237"/>
      <c r="G578" s="237"/>
    </row>
    <row r="579" spans="1:7" x14ac:dyDescent="0.2">
      <c r="A579" s="237"/>
      <c r="B579" s="237"/>
      <c r="C579" s="237"/>
      <c r="D579" s="237"/>
      <c r="E579" s="237"/>
      <c r="F579" s="237"/>
      <c r="G579" s="237"/>
    </row>
  </sheetData>
  <mergeCells count="18">
    <mergeCell ref="A578:G579"/>
    <mergeCell ref="A9:E9"/>
    <mergeCell ref="A568:G568"/>
    <mergeCell ref="B307:D307"/>
    <mergeCell ref="B313:D313"/>
    <mergeCell ref="B319:D319"/>
    <mergeCell ref="B325:D325"/>
    <mergeCell ref="B350:D350"/>
    <mergeCell ref="A511:G511"/>
    <mergeCell ref="A5:G5"/>
    <mergeCell ref="A25:G25"/>
    <mergeCell ref="A44:G44"/>
    <mergeCell ref="A418:D418"/>
    <mergeCell ref="A428:D428"/>
    <mergeCell ref="B330:D330"/>
    <mergeCell ref="B335:D335"/>
    <mergeCell ref="B340:D340"/>
    <mergeCell ref="B345:D345"/>
  </mergeCells>
  <pageMargins left="0.7" right="0.7" top="0.75" bottom="0.75" header="0.3" footer="0.3"/>
  <pageSetup paperSize="9" scale="61" orientation="portrait" r:id="rId1"/>
  <rowBreaks count="2" manualBreakCount="2">
    <brk id="349" max="6" man="1"/>
    <brk id="442"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DD16B-8C94-40F1-B2BC-31FEC645293B}">
  <dimension ref="A1:L43"/>
  <sheetViews>
    <sheetView showGridLines="0" tabSelected="1" zoomScale="90" zoomScaleNormal="90" workbookViewId="0">
      <selection activeCell="A38" sqref="A38"/>
    </sheetView>
  </sheetViews>
  <sheetFormatPr baseColWidth="10" defaultColWidth="11.42578125" defaultRowHeight="15" x14ac:dyDescent="0.25"/>
  <cols>
    <col min="1" max="1" width="64.28515625" customWidth="1"/>
    <col min="2" max="2" width="12.85546875" customWidth="1"/>
    <col min="5" max="5" width="11.7109375" bestFit="1" customWidth="1"/>
    <col min="8" max="8" width="13.5703125" bestFit="1" customWidth="1"/>
  </cols>
  <sheetData>
    <row r="1" spans="1:10" x14ac:dyDescent="0.25">
      <c r="A1" s="2" t="s">
        <v>7</v>
      </c>
      <c r="B1" s="2"/>
      <c r="C1" s="1"/>
      <c r="D1" s="1"/>
      <c r="E1" s="1"/>
      <c r="F1" s="1"/>
    </row>
    <row r="2" spans="1:10" x14ac:dyDescent="0.25">
      <c r="A2" s="1"/>
      <c r="B2" s="3" t="s">
        <v>250</v>
      </c>
      <c r="C2" s="3" t="s">
        <v>251</v>
      </c>
      <c r="D2" s="3" t="s">
        <v>250</v>
      </c>
      <c r="E2" s="3" t="s">
        <v>0</v>
      </c>
      <c r="F2" s="3" t="s">
        <v>0</v>
      </c>
    </row>
    <row r="3" spans="1:10" x14ac:dyDescent="0.25">
      <c r="A3" s="8" t="s">
        <v>222</v>
      </c>
      <c r="B3" s="12">
        <v>2020</v>
      </c>
      <c r="C3" s="12">
        <v>2019</v>
      </c>
      <c r="D3" s="12">
        <v>2019</v>
      </c>
      <c r="E3" s="12">
        <v>2019</v>
      </c>
      <c r="F3" s="12">
        <v>2018</v>
      </c>
    </row>
    <row r="4" spans="1:10" x14ac:dyDescent="0.25">
      <c r="B4" s="1"/>
      <c r="C4" s="1"/>
      <c r="D4" s="1"/>
      <c r="E4" s="1"/>
      <c r="F4" s="1"/>
    </row>
    <row r="5" spans="1:10" x14ac:dyDescent="0.25">
      <c r="A5" s="2" t="s">
        <v>4</v>
      </c>
      <c r="B5" s="1"/>
      <c r="C5" s="1"/>
      <c r="D5" s="1"/>
      <c r="E5" s="1"/>
      <c r="F5" s="1"/>
    </row>
    <row r="6" spans="1:10" x14ac:dyDescent="0.25">
      <c r="B6" s="1"/>
      <c r="C6" s="1"/>
      <c r="D6" s="1"/>
      <c r="E6" s="1"/>
      <c r="F6" s="1"/>
    </row>
    <row r="7" spans="1:10" x14ac:dyDescent="0.25">
      <c r="A7" s="1" t="s">
        <v>6</v>
      </c>
      <c r="B7" s="47">
        <v>45.944811919999999</v>
      </c>
      <c r="C7" s="47">
        <v>-15.39291479759688</v>
      </c>
      <c r="D7" s="47">
        <v>76.4058595099999</v>
      </c>
      <c r="E7" s="180">
        <v>202.87351100240298</v>
      </c>
      <c r="F7" s="47">
        <v>331.07753279000002</v>
      </c>
      <c r="G7" s="181"/>
      <c r="H7" s="5"/>
    </row>
    <row r="8" spans="1:10" x14ac:dyDescent="0.25">
      <c r="A8" s="1" t="s">
        <v>17</v>
      </c>
      <c r="B8" s="47">
        <f>1827893.8188024/1000</f>
        <v>1827.8938188024001</v>
      </c>
      <c r="C8" s="47">
        <v>1811.6151407012017</v>
      </c>
      <c r="D8" s="47">
        <v>1625.896714795</v>
      </c>
      <c r="E8" s="180">
        <v>1690.1026636812016</v>
      </c>
      <c r="F8" s="47">
        <v>1423.2001649899998</v>
      </c>
      <c r="G8" s="181"/>
      <c r="H8" s="5"/>
      <c r="I8" t="s">
        <v>3</v>
      </c>
    </row>
    <row r="9" spans="1:10" x14ac:dyDescent="0.25">
      <c r="A9" s="8" t="s">
        <v>306</v>
      </c>
      <c r="B9" s="48">
        <v>1846.6501938024028</v>
      </c>
      <c r="C9" s="48">
        <v>1850.7941771416902</v>
      </c>
      <c r="D9" s="48">
        <v>1524.5146026349998</v>
      </c>
      <c r="E9" s="180" t="s">
        <v>220</v>
      </c>
      <c r="F9" s="48">
        <v>1423.2001649899998</v>
      </c>
      <c r="G9" s="181"/>
      <c r="H9" s="5"/>
    </row>
    <row r="10" spans="1:10" x14ac:dyDescent="0.25">
      <c r="A10" s="8" t="s">
        <v>307</v>
      </c>
      <c r="B10" s="48">
        <v>37.512749999999997</v>
      </c>
      <c r="C10" s="48">
        <v>78.358070980977743</v>
      </c>
      <c r="D10" s="192">
        <v>0</v>
      </c>
      <c r="E10" s="48">
        <v>0</v>
      </c>
      <c r="F10" s="48">
        <v>0</v>
      </c>
      <c r="G10" s="181"/>
      <c r="H10" s="5"/>
      <c r="I10" t="s">
        <v>3</v>
      </c>
    </row>
    <row r="11" spans="1:10" x14ac:dyDescent="0.25">
      <c r="A11" s="6" t="s">
        <v>5</v>
      </c>
      <c r="B11" s="191">
        <f>B7/B8*4</f>
        <v>0.1005415335341571</v>
      </c>
      <c r="C11" s="46">
        <f>C7/C8*4</f>
        <v>-3.3987163060778827E-2</v>
      </c>
      <c r="D11" s="7">
        <f>D7/D8*4</f>
        <v>0.18797223418864828</v>
      </c>
      <c r="E11" s="7">
        <f>E7/E8</f>
        <v>0.12003620570630041</v>
      </c>
      <c r="F11" s="7">
        <f>F7/F8</f>
        <v>0.23262893086604325</v>
      </c>
      <c r="G11" s="182"/>
      <c r="H11" s="187"/>
    </row>
    <row r="12" spans="1:10" x14ac:dyDescent="0.25">
      <c r="A12" s="10" t="s">
        <v>308</v>
      </c>
      <c r="B12" s="49">
        <f>(B7+B10)/B9*4</f>
        <v>0.18077611493523651</v>
      </c>
      <c r="C12" s="49">
        <f>(C7+C10)/C9*4</f>
        <v>0.13608246008342714</v>
      </c>
      <c r="D12" s="49">
        <f>(D7+D10)/D8*4</f>
        <v>0.18797223418864828</v>
      </c>
      <c r="E12" s="46" t="s">
        <v>220</v>
      </c>
      <c r="F12" s="13">
        <f>F7/F9</f>
        <v>0.23262893086604325</v>
      </c>
      <c r="G12" s="183"/>
    </row>
    <row r="13" spans="1:10" x14ac:dyDescent="0.25">
      <c r="A13" s="8"/>
      <c r="B13" s="30"/>
      <c r="C13" s="30"/>
      <c r="D13" s="30"/>
      <c r="E13" s="30"/>
      <c r="F13" s="30"/>
      <c r="G13" s="183"/>
    </row>
    <row r="14" spans="1:10" x14ac:dyDescent="0.25">
      <c r="A14" s="2" t="s">
        <v>13</v>
      </c>
      <c r="B14" s="1"/>
      <c r="C14" s="1"/>
      <c r="D14" s="1"/>
      <c r="E14" s="1"/>
      <c r="F14" s="1"/>
      <c r="G14" s="183"/>
      <c r="J14" t="s">
        <v>3</v>
      </c>
    </row>
    <row r="15" spans="1:10" x14ac:dyDescent="0.25">
      <c r="B15" s="1"/>
      <c r="C15" s="1"/>
      <c r="D15" s="1"/>
      <c r="E15" s="1"/>
      <c r="F15" s="1"/>
      <c r="G15" s="183"/>
    </row>
    <row r="16" spans="1:10" x14ac:dyDescent="0.25">
      <c r="A16" s="1" t="s">
        <v>8</v>
      </c>
      <c r="B16" s="4">
        <v>96.996303139999981</v>
      </c>
      <c r="C16" s="4">
        <v>99.476098999999991</v>
      </c>
      <c r="D16" s="4">
        <v>108.20377089</v>
      </c>
      <c r="E16" s="4">
        <v>441.70194270000002</v>
      </c>
      <c r="F16" s="4">
        <v>339.24448704999998</v>
      </c>
      <c r="G16" s="183"/>
      <c r="I16" t="s">
        <v>3</v>
      </c>
    </row>
    <row r="17" spans="1:12" x14ac:dyDescent="0.25">
      <c r="A17" s="1" t="s">
        <v>9</v>
      </c>
      <c r="B17" s="4">
        <v>290.56327015000005</v>
      </c>
      <c r="C17" s="4">
        <v>302.81347975000006</v>
      </c>
      <c r="D17" s="4">
        <v>282.82428146000007</v>
      </c>
      <c r="E17" s="4">
        <v>1175.55740797</v>
      </c>
      <c r="F17" s="4">
        <v>1031.36386743</v>
      </c>
      <c r="G17" s="183"/>
    </row>
    <row r="18" spans="1:12" x14ac:dyDescent="0.25">
      <c r="A18" s="8" t="s">
        <v>11</v>
      </c>
      <c r="B18" s="9">
        <v>4.3143897200000003</v>
      </c>
      <c r="C18" s="9">
        <v>10.86928022</v>
      </c>
      <c r="D18" s="9">
        <v>28.64832049</v>
      </c>
      <c r="E18" s="9">
        <v>83.99635462000002</v>
      </c>
      <c r="F18" s="9">
        <v>107.22103353</v>
      </c>
      <c r="G18" s="183"/>
    </row>
    <row r="19" spans="1:12" x14ac:dyDescent="0.25">
      <c r="A19" s="6" t="s">
        <v>10</v>
      </c>
      <c r="B19" s="46">
        <f>B16/B17</f>
        <v>0.33382162545846461</v>
      </c>
      <c r="C19" s="46">
        <f>C16/C17</f>
        <v>0.32850617839775997</v>
      </c>
      <c r="D19" s="46">
        <f>D16/D17</f>
        <v>0.38258303117196568</v>
      </c>
      <c r="E19" s="7">
        <f>E16/E17</f>
        <v>0.37573830057585089</v>
      </c>
      <c r="F19" s="7">
        <f>F16/F17</f>
        <v>0.32892803186458819</v>
      </c>
      <c r="G19" s="183"/>
      <c r="H19" s="187"/>
    </row>
    <row r="20" spans="1:12" x14ac:dyDescent="0.25">
      <c r="A20" s="10" t="s">
        <v>219</v>
      </c>
      <c r="B20" s="13">
        <f>(B16-B18)/B17</f>
        <v>0.31897325966958584</v>
      </c>
      <c r="C20" s="13">
        <f>(C16-C18)/C17</f>
        <v>0.29261187069067385</v>
      </c>
      <c r="D20" s="13">
        <f>(D16-D18)/D17</f>
        <v>0.28128932208124979</v>
      </c>
      <c r="E20" s="13">
        <f>(E16-E18)/E17</f>
        <v>0.30428593759423495</v>
      </c>
      <c r="F20" s="13">
        <f>(F16-F18)/F17</f>
        <v>0.22496759955161771</v>
      </c>
      <c r="G20" s="183"/>
      <c r="H20" s="187"/>
      <c r="J20" t="s">
        <v>3</v>
      </c>
    </row>
    <row r="21" spans="1:12" x14ac:dyDescent="0.25">
      <c r="A21" s="1"/>
      <c r="B21" s="1"/>
      <c r="C21" s="1"/>
      <c r="D21" s="1"/>
      <c r="E21" s="1"/>
      <c r="F21" s="1"/>
      <c r="G21" s="183"/>
    </row>
    <row r="22" spans="1:12" x14ac:dyDescent="0.25">
      <c r="A22" s="2" t="s">
        <v>14</v>
      </c>
      <c r="B22" s="1"/>
      <c r="C22" s="1"/>
      <c r="D22" s="1"/>
      <c r="E22" s="1"/>
      <c r="F22" s="1"/>
      <c r="G22" s="183"/>
      <c r="L22" t="s">
        <v>3</v>
      </c>
    </row>
    <row r="23" spans="1:12" x14ac:dyDescent="0.25">
      <c r="B23" s="1"/>
      <c r="C23" s="1"/>
      <c r="D23" s="1"/>
      <c r="E23" s="1"/>
      <c r="F23" s="1"/>
      <c r="G23" s="183"/>
    </row>
    <row r="24" spans="1:12" x14ac:dyDescent="0.25">
      <c r="A24" s="1" t="s">
        <v>6</v>
      </c>
      <c r="B24" s="47">
        <v>45.944811919999999</v>
      </c>
      <c r="C24" s="47">
        <v>-15.39291479759688</v>
      </c>
      <c r="D24" s="193">
        <f>D7</f>
        <v>76.4058595099999</v>
      </c>
      <c r="E24" s="47">
        <v>202.87351100240298</v>
      </c>
      <c r="F24" s="47">
        <v>331.07753279000002</v>
      </c>
      <c r="G24" s="183"/>
      <c r="I24" t="s">
        <v>3</v>
      </c>
    </row>
    <row r="25" spans="1:12" x14ac:dyDescent="0.25">
      <c r="A25" s="1" t="s">
        <v>15</v>
      </c>
      <c r="B25" s="4">
        <v>-0.75586874999999998</v>
      </c>
      <c r="C25" s="4">
        <v>-0.75699375000000002</v>
      </c>
      <c r="D25" s="194">
        <v>-0.72438749999999996</v>
      </c>
      <c r="E25" s="4">
        <v>-2.886441</v>
      </c>
      <c r="F25" s="4">
        <v>-2.7469312499999998</v>
      </c>
      <c r="G25" s="183"/>
      <c r="H25" s="45"/>
    </row>
    <row r="26" spans="1:12" x14ac:dyDescent="0.25">
      <c r="A26" s="1" t="s">
        <v>16</v>
      </c>
      <c r="B26" s="4">
        <f>SUM(B24:B25)</f>
        <v>45.188943170000002</v>
      </c>
      <c r="C26" s="4">
        <f>SUM(C24:C25)</f>
        <v>-16.14990854759688</v>
      </c>
      <c r="D26" s="194">
        <f t="shared" ref="D26:F26" si="0">SUM(D24:D25)</f>
        <v>75.681472009999894</v>
      </c>
      <c r="E26" s="4">
        <f t="shared" si="0"/>
        <v>199.98707000240299</v>
      </c>
      <c r="F26" s="4">
        <f t="shared" si="0"/>
        <v>328.33060154000003</v>
      </c>
      <c r="G26" s="183"/>
      <c r="H26" s="45"/>
    </row>
    <row r="27" spans="1:12" x14ac:dyDescent="0.25">
      <c r="A27" s="1" t="s">
        <v>12</v>
      </c>
      <c r="B27" s="4">
        <v>184.11972800000001</v>
      </c>
      <c r="C27" s="4">
        <v>183.77754646739132</v>
      </c>
      <c r="D27" s="194">
        <v>174.252137</v>
      </c>
      <c r="E27" s="4">
        <v>180.76519225753424</v>
      </c>
      <c r="F27" s="4">
        <v>171.48896691232898</v>
      </c>
      <c r="G27" s="183"/>
      <c r="K27" t="s">
        <v>3</v>
      </c>
    </row>
    <row r="28" spans="1:12" x14ac:dyDescent="0.25">
      <c r="A28" s="6" t="s">
        <v>277</v>
      </c>
      <c r="B28" s="11">
        <f>(B26)/B27</f>
        <v>0.2454323806626523</v>
      </c>
      <c r="C28" s="11">
        <f>(C26)/C27</f>
        <v>-8.7877484807222891E-2</v>
      </c>
      <c r="D28" s="195">
        <f>(D26)/D27</f>
        <v>0.43432162906558724</v>
      </c>
      <c r="E28" s="11">
        <f>(E26)/E27</f>
        <v>1.1063361674048593</v>
      </c>
      <c r="F28" s="11">
        <f>(F26)/F27</f>
        <v>1.9145873198236354</v>
      </c>
      <c r="G28" s="183"/>
    </row>
    <row r="29" spans="1:12" x14ac:dyDescent="0.25">
      <c r="A29" s="1"/>
      <c r="B29" s="183"/>
      <c r="C29" s="183"/>
      <c r="D29" s="183"/>
      <c r="E29" s="183"/>
      <c r="F29" s="183"/>
      <c r="G29" s="183"/>
    </row>
    <row r="30" spans="1:12" x14ac:dyDescent="0.25">
      <c r="A30" s="2" t="s">
        <v>221</v>
      </c>
      <c r="B30" s="1"/>
      <c r="C30" s="1"/>
      <c r="D30" s="1"/>
      <c r="E30" s="1"/>
      <c r="F30" s="1"/>
      <c r="G30" s="183"/>
      <c r="J30" t="s">
        <v>3</v>
      </c>
    </row>
    <row r="31" spans="1:12" x14ac:dyDescent="0.25">
      <c r="B31" s="1"/>
      <c r="C31" s="1"/>
      <c r="D31" s="1"/>
      <c r="E31" s="1"/>
      <c r="F31" s="1"/>
      <c r="G31" s="183"/>
      <c r="H31" t="s">
        <v>3</v>
      </c>
    </row>
    <row r="32" spans="1:12" x14ac:dyDescent="0.25">
      <c r="A32" s="1" t="s">
        <v>18</v>
      </c>
      <c r="B32" s="4">
        <v>132.21236445</v>
      </c>
      <c r="C32" s="4">
        <v>221.69314598012929</v>
      </c>
      <c r="D32" s="4">
        <v>72.339736220000034</v>
      </c>
      <c r="E32" s="31" t="s">
        <v>220</v>
      </c>
      <c r="F32" s="31" t="s">
        <v>220</v>
      </c>
      <c r="G32" s="184"/>
      <c r="H32" s="14"/>
    </row>
    <row r="33" spans="1:9" x14ac:dyDescent="0.25">
      <c r="A33" s="1" t="s">
        <v>19</v>
      </c>
      <c r="B33" s="4">
        <f>8655.80154643333</f>
        <v>8655.8015464333293</v>
      </c>
      <c r="C33" s="4">
        <v>8428.5842457349354</v>
      </c>
      <c r="D33" s="4">
        <v>7851.1779540899988</v>
      </c>
      <c r="E33" s="31" t="s">
        <v>220</v>
      </c>
      <c r="F33" s="31" t="s">
        <v>220</v>
      </c>
      <c r="G33" s="184"/>
      <c r="H33" s="14"/>
    </row>
    <row r="34" spans="1:9" x14ac:dyDescent="0.25">
      <c r="A34" s="8" t="s">
        <v>307</v>
      </c>
      <c r="B34" s="9">
        <v>50.017000000000003</v>
      </c>
      <c r="C34" s="48">
        <v>104.477427974637</v>
      </c>
      <c r="D34" s="4"/>
      <c r="E34" s="31"/>
      <c r="F34" s="31"/>
      <c r="G34" s="184"/>
      <c r="H34" s="14"/>
    </row>
    <row r="35" spans="1:9" x14ac:dyDescent="0.25">
      <c r="A35" s="6" t="s">
        <v>305</v>
      </c>
      <c r="B35" s="7">
        <f>B32/B33*4</f>
        <v>6.1097687483132664E-2</v>
      </c>
      <c r="C35" s="7">
        <f>C32/C33*4</f>
        <v>0.10521014657583155</v>
      </c>
      <c r="D35" s="7">
        <f t="shared" ref="D35" si="1">D32/D33*4</f>
        <v>3.6855481632442337E-2</v>
      </c>
      <c r="E35" s="50" t="s">
        <v>248</v>
      </c>
      <c r="F35" s="50" t="s">
        <v>248</v>
      </c>
      <c r="G35" s="183"/>
    </row>
    <row r="36" spans="1:9" x14ac:dyDescent="0.25">
      <c r="A36" s="10" t="s">
        <v>309</v>
      </c>
      <c r="B36" s="13">
        <f>(B32-B34)/B33*4</f>
        <v>3.7983941294896739E-2</v>
      </c>
      <c r="C36" s="13">
        <f>(C32-C34)/C33*4</f>
        <v>5.5627713783512923E-2</v>
      </c>
      <c r="D36" s="13">
        <f>(D32-D34)/D33*4</f>
        <v>3.6855481632442337E-2</v>
      </c>
      <c r="E36" s="50" t="s">
        <v>248</v>
      </c>
      <c r="F36" s="50" t="s">
        <v>248</v>
      </c>
      <c r="G36" s="183"/>
      <c r="H36" t="s">
        <v>3</v>
      </c>
    </row>
    <row r="37" spans="1:9" x14ac:dyDescent="0.25">
      <c r="B37" s="197"/>
      <c r="C37" s="183"/>
      <c r="D37" s="183"/>
      <c r="E37" s="183"/>
      <c r="F37" s="183"/>
      <c r="G37" s="183"/>
      <c r="I37" t="s">
        <v>3</v>
      </c>
    </row>
    <row r="38" spans="1:9" x14ac:dyDescent="0.25">
      <c r="B38" s="184"/>
      <c r="C38" s="184"/>
      <c r="D38" s="183"/>
      <c r="E38" s="183"/>
      <c r="F38" s="183"/>
      <c r="G38" s="183"/>
    </row>
    <row r="39" spans="1:9" x14ac:dyDescent="0.25">
      <c r="B39" s="183"/>
      <c r="C39" s="183" t="s">
        <v>3</v>
      </c>
      <c r="D39" s="183"/>
      <c r="E39" s="183"/>
      <c r="F39" s="183"/>
      <c r="G39" s="183"/>
    </row>
    <row r="40" spans="1:9" x14ac:dyDescent="0.25">
      <c r="B40" s="183"/>
      <c r="C40" s="183"/>
      <c r="D40" s="183"/>
      <c r="E40" s="183"/>
      <c r="F40" s="183"/>
      <c r="G40" s="183"/>
    </row>
    <row r="41" spans="1:9" x14ac:dyDescent="0.25">
      <c r="B41" s="183"/>
      <c r="C41" s="183"/>
      <c r="D41" s="183"/>
      <c r="E41" s="183"/>
      <c r="F41" s="183"/>
      <c r="G41" s="183"/>
    </row>
    <row r="42" spans="1:9" x14ac:dyDescent="0.25">
      <c r="B42" s="183"/>
      <c r="C42" s="183"/>
      <c r="D42" s="183"/>
      <c r="E42" s="183"/>
      <c r="F42" s="183"/>
      <c r="G42" s="183"/>
    </row>
    <row r="43" spans="1:9" x14ac:dyDescent="0.25">
      <c r="B43" s="183"/>
      <c r="C43" s="183"/>
      <c r="D43" s="183"/>
      <c r="E43" s="183"/>
      <c r="F43" s="183"/>
      <c r="G43" s="18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1</vt:i4>
      </vt:variant>
    </vt:vector>
  </HeadingPairs>
  <TitlesOfParts>
    <vt:vector size="5" baseType="lpstr">
      <vt:lpstr>P&amp;L_BS</vt:lpstr>
      <vt:lpstr>Cash flow</vt:lpstr>
      <vt:lpstr>Notes</vt:lpstr>
      <vt:lpstr>APM</vt:lpstr>
      <vt:lpstr>Notes!Utskriftsområde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Jørgen Wiig</dc:creator>
  <cp:lastModifiedBy>Henning Fagerbakke</cp:lastModifiedBy>
  <dcterms:created xsi:type="dcterms:W3CDTF">2019-10-16T12:44:36Z</dcterms:created>
  <dcterms:modified xsi:type="dcterms:W3CDTF">2020-05-12T22:08:30Z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8fa6ad9-5cb7-4a2f-bc82-88065eb006c7_Enabled">
    <vt:lpwstr>True</vt:lpwstr>
  </property>
  <property fmtid="{D5CDD505-2E9C-101B-9397-08002B2CF9AE}" pid="3" name="MSIP_Label_a8fa6ad9-5cb7-4a2f-bc82-88065eb006c7_SiteId">
    <vt:lpwstr>633b4369-77b3-495b-a4b4-eca8484ef39f</vt:lpwstr>
  </property>
  <property fmtid="{D5CDD505-2E9C-101B-9397-08002B2CF9AE}" pid="4" name="MSIP_Label_a8fa6ad9-5cb7-4a2f-bc82-88065eb006c7_Owner">
    <vt:lpwstr>jorgen.wiig@komplettbank.no</vt:lpwstr>
  </property>
  <property fmtid="{D5CDD505-2E9C-101B-9397-08002B2CF9AE}" pid="5" name="MSIP_Label_a8fa6ad9-5cb7-4a2f-bc82-88065eb006c7_SetDate">
    <vt:lpwstr>2019-10-17T12:44:34.3214911Z</vt:lpwstr>
  </property>
  <property fmtid="{D5CDD505-2E9C-101B-9397-08002B2CF9AE}" pid="6" name="MSIP_Label_a8fa6ad9-5cb7-4a2f-bc82-88065eb006c7_Name">
    <vt:lpwstr>Confidential</vt:lpwstr>
  </property>
  <property fmtid="{D5CDD505-2E9C-101B-9397-08002B2CF9AE}" pid="7" name="MSIP_Label_a8fa6ad9-5cb7-4a2f-bc82-88065eb006c7_Application">
    <vt:lpwstr>Microsoft Azure Information Protection</vt:lpwstr>
  </property>
  <property fmtid="{D5CDD505-2E9C-101B-9397-08002B2CF9AE}" pid="8" name="MSIP_Label_a8fa6ad9-5cb7-4a2f-bc82-88065eb006c7_ActionId">
    <vt:lpwstr>2b07dd38-7ebc-4f8b-8ebe-44908439e476</vt:lpwstr>
  </property>
  <property fmtid="{D5CDD505-2E9C-101B-9397-08002B2CF9AE}" pid="9" name="MSIP_Label_a8fa6ad9-5cb7-4a2f-bc82-88065eb006c7_Extended_MSFT_Method">
    <vt:lpwstr>Automatic</vt:lpwstr>
  </property>
  <property fmtid="{D5CDD505-2E9C-101B-9397-08002B2CF9AE}" pid="10" name="MSIP_Label_bfb40de2-331a-4e28-8da9-53205678c981_Enabled">
    <vt:lpwstr>True</vt:lpwstr>
  </property>
  <property fmtid="{D5CDD505-2E9C-101B-9397-08002B2CF9AE}" pid="11" name="MSIP_Label_bfb40de2-331a-4e28-8da9-53205678c981_SiteId">
    <vt:lpwstr>633b4369-77b3-495b-a4b4-eca8484ef39f</vt:lpwstr>
  </property>
  <property fmtid="{D5CDD505-2E9C-101B-9397-08002B2CF9AE}" pid="12" name="MSIP_Label_bfb40de2-331a-4e28-8da9-53205678c981_Owner">
    <vt:lpwstr>jorgen.wiig@komplettbank.no</vt:lpwstr>
  </property>
  <property fmtid="{D5CDD505-2E9C-101B-9397-08002B2CF9AE}" pid="13" name="MSIP_Label_bfb40de2-331a-4e28-8da9-53205678c981_SetDate">
    <vt:lpwstr>2019-10-17T12:44:34.3214911Z</vt:lpwstr>
  </property>
  <property fmtid="{D5CDD505-2E9C-101B-9397-08002B2CF9AE}" pid="14" name="MSIP_Label_bfb40de2-331a-4e28-8da9-53205678c981_Name">
    <vt:lpwstr>Social Security Number</vt:lpwstr>
  </property>
  <property fmtid="{D5CDD505-2E9C-101B-9397-08002B2CF9AE}" pid="15" name="MSIP_Label_bfb40de2-331a-4e28-8da9-53205678c981_Application">
    <vt:lpwstr>Microsoft Azure Information Protection</vt:lpwstr>
  </property>
  <property fmtid="{D5CDD505-2E9C-101B-9397-08002B2CF9AE}" pid="16" name="MSIP_Label_bfb40de2-331a-4e28-8da9-53205678c981_ActionId">
    <vt:lpwstr>2b07dd38-7ebc-4f8b-8ebe-44908439e476</vt:lpwstr>
  </property>
  <property fmtid="{D5CDD505-2E9C-101B-9397-08002B2CF9AE}" pid="17" name="MSIP_Label_bfb40de2-331a-4e28-8da9-53205678c981_Parent">
    <vt:lpwstr>a8fa6ad9-5cb7-4a2f-bc82-88065eb006c7</vt:lpwstr>
  </property>
  <property fmtid="{D5CDD505-2E9C-101B-9397-08002B2CF9AE}" pid="18" name="MSIP_Label_bfb40de2-331a-4e28-8da9-53205678c981_Extended_MSFT_Method">
    <vt:lpwstr>Automatic</vt:lpwstr>
  </property>
  <property fmtid="{D5CDD505-2E9C-101B-9397-08002B2CF9AE}" pid="19" name="Sensitivity">
    <vt:lpwstr>Confidential Social Security Number</vt:lpwstr>
  </property>
</Properties>
</file>